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Перелік майна в лоті" sheetId="2" r:id="rId2"/>
    <sheet name="Фото" sheetId="3" r:id="rId3"/>
    <sheet name="4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3">'4.3'!$A$1:$G$37</definedName>
    <definedName name="_xlnm.Print_Area" localSheetId="2">'Фото'!$A$1:$J$40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<sst xmlns="http://schemas.openxmlformats.org/spreadsheetml/2006/main" count="189" uniqueCount="107">
  <si>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</si>
  <si>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</si>
  <si>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</si>
  <si>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</si>
  <si>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</si>
  <si>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Ціна продажу: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</si>
  <si>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</si>
  <si>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</si>
  <si>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</si>
  <si>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</si>
  <si>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2. ВАРТІСТЬ МАЙНА (АКТИВУ)</t>
  </si>
  <si>
    <t>2.1.  Початкова вартість реалізації</t>
  </si>
  <si>
    <t>3. ГРАФІЧНІ МАТЕРІАЛИ</t>
  </si>
  <si>
    <t>3.1. Фотофіксація</t>
  </si>
  <si>
    <t>3.2. Ситуаційний план</t>
  </si>
  <si>
    <t>3.3. Тощо</t>
  </si>
  <si>
    <t>земельна ділянка</t>
  </si>
  <si>
    <t>1.3. Адреса місця розташування</t>
  </si>
  <si>
    <t>1.5. Кадастровий номер</t>
  </si>
  <si>
    <t>1.6. Цільове призначення</t>
  </si>
  <si>
    <r>
      <t xml:space="preserve">1.7. Вид права на земельну ділянку 
</t>
    </r>
    <r>
      <rPr>
        <sz val="10"/>
        <color indexed="8"/>
        <rFont val="Calibri"/>
        <family val="2"/>
      </rPr>
      <t>(приватна, комунальна та державна власність)</t>
    </r>
  </si>
  <si>
    <t>1.8. Наявність співласників</t>
  </si>
  <si>
    <r>
      <t xml:space="preserve">1.9. Поточне використання </t>
    </r>
    <r>
      <rPr>
        <sz val="10"/>
        <color indexed="8"/>
        <rFont val="Calibri"/>
        <family val="2"/>
      </rPr>
      <t>(незавершене будівництво т.д.)</t>
    </r>
  </si>
  <si>
    <t>ПУБЛІЧНИЙ ПАСПОРТ АКТИВУ
Нерухомість (земельна ділянка)</t>
  </si>
  <si>
    <t>Назва оцінювача (СОД)</t>
  </si>
  <si>
    <t>Сертифікат №</t>
  </si>
  <si>
    <t>Дата оцінки</t>
  </si>
  <si>
    <t>Оціночна вартість</t>
  </si>
  <si>
    <t>приватна</t>
  </si>
  <si>
    <t>ні</t>
  </si>
  <si>
    <t>ПАТ "КБ "АКТИВ-БАНК"</t>
  </si>
  <si>
    <t>1.4. Площа (га)</t>
  </si>
  <si>
    <t>Київська обл.,  Макарівський р-н, село Фасова</t>
  </si>
  <si>
    <t>Землі житлової та громадської забудови</t>
  </si>
  <si>
    <t>ПП "ТА-Експерт-Сервіс"</t>
  </si>
  <si>
    <t>АВ №540227</t>
  </si>
  <si>
    <t>частково (поряд електромережі)</t>
  </si>
  <si>
    <t>3222788001:01:006:0029</t>
  </si>
  <si>
    <t>№ з/п</t>
  </si>
  <si>
    <t>Інв. Номер</t>
  </si>
  <si>
    <t>Найменування активу</t>
  </si>
  <si>
    <t>Вид активу</t>
  </si>
  <si>
    <t>Введення в експл./винекнення</t>
  </si>
  <si>
    <t>Кіль-кість</t>
  </si>
  <si>
    <t>Оціночна вартість, без ПДВ</t>
  </si>
  <si>
    <t>Оціночна вартість з ПДВ</t>
  </si>
  <si>
    <t>Калькулятор  CITIZEN SDC-888ТІІ</t>
  </si>
  <si>
    <t>01.12.2011</t>
  </si>
  <si>
    <t>Калькулятор  Калькулятор CITIZEN SDC-888 T</t>
  </si>
  <si>
    <t>Калькулятор  CITIZEN SDC-888 T</t>
  </si>
  <si>
    <t>14.03.2008</t>
  </si>
  <si>
    <t>Калькулятор  12р SDC-888 Cit</t>
  </si>
  <si>
    <t>05.11.2008</t>
  </si>
  <si>
    <t>29.03.2012</t>
  </si>
  <si>
    <t>30.12.2006</t>
  </si>
  <si>
    <t>31.03.2008</t>
  </si>
  <si>
    <t>11.12.2007</t>
  </si>
  <si>
    <t>Калькулятор  CITIZEN -888</t>
  </si>
  <si>
    <t>Калькулятор  CITIZEN (SDC-888 )</t>
  </si>
  <si>
    <t>Калькулятор  CITIZEN (SDC-888 Cit)</t>
  </si>
  <si>
    <t>Калькулятор  SDC-620</t>
  </si>
  <si>
    <t>Калькулятор  CITIZEN SDC-888TII</t>
  </si>
  <si>
    <t>Сповіщувач тривожної сигн  СТМК-100</t>
  </si>
  <si>
    <t>Телефон Panasonic   аналоговий</t>
  </si>
  <si>
    <t>Телефон Панасонік   КХ-ТS2350UAB Black</t>
  </si>
  <si>
    <t>Телефон Панасонік  Panasonic TS2365RUW White</t>
  </si>
  <si>
    <t>Електросушилка  для рук OPTIMA</t>
  </si>
  <si>
    <t>Обігрівач  Обігрівач</t>
  </si>
  <si>
    <t>Електросушилка для рук  для рук</t>
  </si>
  <si>
    <t>Мікрохвильова піч   піч</t>
  </si>
  <si>
    <t>Тример  GL 652 400Вт 10500 об/хв</t>
  </si>
  <si>
    <t>Конвектор  електричний DAEWOO DHS-3316</t>
  </si>
  <si>
    <t>Перегородка  до столу</t>
  </si>
  <si>
    <t>Охоронно-тривожна сигналі  в приміщенні за адресою м. Дніпро, пр-т.  Карла Маркса,55</t>
  </si>
  <si>
    <t>основні засоби</t>
  </si>
  <si>
    <t>30.03.2007</t>
  </si>
  <si>
    <t>28.02.2007</t>
  </si>
  <si>
    <t>14.06.2007</t>
  </si>
  <si>
    <t>03.12.2007</t>
  </si>
  <si>
    <t>29.02.2008</t>
  </si>
  <si>
    <t>22.04.2008</t>
  </si>
  <si>
    <t>17.07.2009</t>
  </si>
  <si>
    <t>30.04.2013</t>
  </si>
  <si>
    <t>30.12.2005</t>
  </si>
  <si>
    <t>17.12.2007</t>
  </si>
  <si>
    <t>29.11.2011</t>
  </si>
  <si>
    <t>03.02.2014</t>
  </si>
  <si>
    <t>18.06.2007</t>
  </si>
  <si>
    <t>31.01.2011</t>
  </si>
  <si>
    <t>05.08.2004</t>
  </si>
  <si>
    <t>ТОВ «МЕРЕЖА ПУБЛІЧНИХ АУКЦІОНІВ»</t>
  </si>
  <si>
    <t>Організатор торгів</t>
  </si>
  <si>
    <t>Журнал торгів земельна ділянка площею 0,25 га.:</t>
  </si>
  <si>
    <t>ТОВ «Незалежна експертна компанія «Правий Берег»</t>
  </si>
  <si>
    <t xml:space="preserve">№14878/13 </t>
  </si>
  <si>
    <t>Оціночна вартість, грн без ПДВ</t>
  </si>
  <si>
    <t>Інформація щодо незалежної оцінки земельна ділянка:</t>
  </si>
  <si>
    <t>Інформація щодо незалежної оцінки основних засобів (порядкові № 2-36 в переліку майна в лоті):</t>
  </si>
  <si>
    <t>Єдиний кабінет</t>
  </si>
  <si>
    <t>Наявні додаткові витрати на проведення оцінки для укладання нотаріального договору купівлі-продажу земельної ділянки та зняття заборони на відчудження майна в реєсрі іпотек та заборон. Орієнтовна сума 5 500 грн.</t>
  </si>
  <si>
    <t>Інформація за основними засобами наведена в закладці "Перелік майна в лоті".</t>
  </si>
  <si>
    <t>ЛОТ до складу якого входить:
земельна ділянка,
основні засоби в кількості  35 шт.</t>
  </si>
  <si>
    <t>-</t>
  </si>
  <si>
    <t>Посилання на фото</t>
  </si>
  <si>
    <t>1.10. Набуття у власність в результаті претензійно-позовної роботи</t>
  </si>
  <si>
    <t>так</t>
  </si>
  <si>
    <t>1.11. Наявність на ділянці інженерних мереж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</si>
</sst>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₴_-;\-* #,##0_₴_-;_-* &quot;-&quot;??_₴_-;_-@_-"/>
    <numFmt numFmtId="173" formatCode="#,##0.00_ ;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72" fontId="0" fillId="0" borderId="10" xfId="63" applyNumberFormat="1" applyFont="1" applyBorder="1" applyAlignment="1">
      <alignment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9" fillId="0" borderId="0" xfId="54" applyFont="1" applyAlignment="1">
      <alignment horizontal="center" vertical="center"/>
      <protection/>
    </xf>
    <xf numFmtId="1" fontId="50" fillId="0" borderId="0" xfId="54" applyNumberFormat="1" applyFont="1" applyAlignment="1">
      <alignment horizontal="center" vertical="center"/>
      <protection/>
    </xf>
    <xf numFmtId="4" fontId="50" fillId="0" borderId="0" xfId="54" applyNumberFormat="1" applyFont="1" applyAlignment="1">
      <alignment horizontal="center" vertical="center"/>
      <protection/>
    </xf>
    <xf numFmtId="0" fontId="4" fillId="10" borderId="10" xfId="54" applyFont="1" applyFill="1" applyBorder="1" applyAlignment="1">
      <alignment horizontal="center" vertical="center" wrapText="1"/>
      <protection/>
    </xf>
    <xf numFmtId="3" fontId="51" fillId="0" borderId="10" xfId="54" applyNumberFormat="1" applyFont="1" applyBorder="1" applyAlignment="1">
      <alignment horizontal="center" vertical="center" wrapText="1"/>
      <protection/>
    </xf>
    <xf numFmtId="1" fontId="49" fillId="33" borderId="10" xfId="0" applyNumberFormat="1" applyFont="1" applyFill="1" applyBorder="1" applyAlignment="1">
      <alignment horizontal="center" vertical="center"/>
    </xf>
    <xf numFmtId="3" fontId="51" fillId="0" borderId="10" xfId="54" applyNumberFormat="1" applyFont="1" applyBorder="1" applyAlignment="1">
      <alignment horizontal="left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4" fontId="5" fillId="33" borderId="10" xfId="54" applyNumberFormat="1" applyFont="1" applyFill="1" applyBorder="1" applyAlignment="1">
      <alignment horizontal="center" vertical="center" wrapText="1"/>
      <protection/>
    </xf>
    <xf numFmtId="173" fontId="0" fillId="0" borderId="10" xfId="63" applyNumberFormat="1" applyFon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52" fillId="0" borderId="11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52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52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49" fontId="52" fillId="0" borderId="13" xfId="0" applyNumberFormat="1" applyFon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14" fontId="50" fillId="0" borderId="13" xfId="0" applyNumberFormat="1" applyFont="1" applyBorder="1" applyAlignment="1">
      <alignment horizontal="center" vertical="center"/>
    </xf>
    <xf numFmtId="14" fontId="0" fillId="0" borderId="14" xfId="0" applyNumberFormat="1" applyFill="1" applyBorder="1" applyAlignment="1" applyProtection="1">
      <alignment horizontal="left" vertical="center" wrapText="1"/>
      <protection/>
    </xf>
    <xf numFmtId="14" fontId="50" fillId="0" borderId="15" xfId="0" applyNumberFormat="1" applyFont="1" applyBorder="1" applyAlignment="1">
      <alignment horizontal="center" vertical="center"/>
    </xf>
    <xf numFmtId="14" fontId="43" fillId="0" borderId="16" xfId="0" applyNumberFormat="1" applyFont="1" applyFill="1" applyBorder="1" applyAlignment="1" applyProtection="1">
      <alignment horizontal="left" vertical="center" wrapText="1"/>
      <protection/>
    </xf>
    <xf numFmtId="14" fontId="33" fillId="0" borderId="17" xfId="42" applyNumberFormat="1" applyFill="1" applyBorder="1" applyAlignment="1" applyProtection="1">
      <alignment horizontal="center" vertical="center"/>
      <protection/>
    </xf>
    <xf numFmtId="0" fontId="53" fillId="0" borderId="14" xfId="0" applyFont="1" applyFill="1" applyBorder="1" applyAlignment="1" applyProtection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173" fontId="0" fillId="0" borderId="0" xfId="63" applyNumberFormat="1" applyFont="1" applyBorder="1" applyAlignment="1">
      <alignment horizontal="center" vertical="center" wrapText="1"/>
    </xf>
    <xf numFmtId="9" fontId="0" fillId="0" borderId="0" xfId="41" applyFont="1" applyBorder="1" applyAlignment="1">
      <alignment/>
    </xf>
    <xf numFmtId="172" fontId="0" fillId="0" borderId="0" xfId="63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173" fontId="0" fillId="0" borderId="10" xfId="63" applyNumberFormat="1" applyFont="1" applyBorder="1" applyAlignment="1">
      <alignment horizontal="center" vertical="center" wrapText="1"/>
    </xf>
    <xf numFmtId="9" fontId="0" fillId="0" borderId="10" xfId="41" applyFont="1" applyBorder="1" applyAlignment="1">
      <alignment/>
    </xf>
    <xf numFmtId="172" fontId="0" fillId="0" borderId="10" xfId="63" applyNumberFormat="1" applyFont="1" applyBorder="1" applyAlignment="1">
      <alignment/>
    </xf>
    <xf numFmtId="0" fontId="0" fillId="0" borderId="18" xfId="0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173" fontId="0" fillId="0" borderId="18" xfId="63" applyNumberFormat="1" applyFont="1" applyBorder="1" applyAlignment="1">
      <alignment horizontal="center" vertical="center" wrapText="1"/>
    </xf>
    <xf numFmtId="9" fontId="0" fillId="0" borderId="18" xfId="41" applyFont="1" applyBorder="1" applyAlignment="1">
      <alignment/>
    </xf>
    <xf numFmtId="172" fontId="0" fillId="0" borderId="18" xfId="63" applyNumberFormat="1" applyFont="1" applyBorder="1" applyAlignment="1">
      <alignment/>
    </xf>
    <xf numFmtId="0" fontId="43" fillId="34" borderId="13" xfId="0" applyFont="1" applyFill="1" applyBorder="1" applyAlignment="1" applyProtection="1">
      <alignment horizontal="center" vertical="center"/>
      <protection/>
    </xf>
    <xf numFmtId="0" fontId="43" fillId="34" borderId="14" xfId="0" applyFont="1" applyFill="1" applyBorder="1" applyAlignment="1" applyProtection="1">
      <alignment horizontal="center" vertical="center"/>
      <protection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43" fillId="34" borderId="13" xfId="0" applyFont="1" applyFill="1" applyBorder="1" applyAlignment="1" applyProtection="1">
      <alignment horizontal="center"/>
      <protection/>
    </xf>
    <xf numFmtId="0" fontId="43" fillId="34" borderId="14" xfId="0" applyFont="1" applyFill="1" applyBorder="1" applyAlignment="1" applyProtection="1">
      <alignment horizontal="center"/>
      <protection/>
    </xf>
    <xf numFmtId="1" fontId="4" fillId="10" borderId="18" xfId="54" applyNumberFormat="1" applyFont="1" applyFill="1" applyBorder="1" applyAlignment="1">
      <alignment horizontal="center" vertical="center" wrapText="1"/>
      <protection/>
    </xf>
    <xf numFmtId="1" fontId="4" fillId="10" borderId="21" xfId="54" applyNumberFormat="1" applyFont="1" applyFill="1" applyBorder="1" applyAlignment="1">
      <alignment horizontal="center" vertical="center" wrapText="1"/>
      <protection/>
    </xf>
    <xf numFmtId="0" fontId="4" fillId="10" borderId="10" xfId="54" applyFont="1" applyFill="1" applyBorder="1" applyAlignment="1">
      <alignment horizontal="center" vertical="center" wrapText="1"/>
      <protection/>
    </xf>
    <xf numFmtId="0" fontId="4" fillId="10" borderId="18" xfId="54" applyFont="1" applyFill="1" applyBorder="1" applyAlignment="1">
      <alignment horizontal="center" vertical="center" wrapText="1"/>
      <protection/>
    </xf>
    <xf numFmtId="0" fontId="4" fillId="10" borderId="21" xfId="54" applyFont="1" applyFill="1" applyBorder="1" applyAlignment="1">
      <alignment horizontal="center" vertical="center" wrapText="1"/>
      <protection/>
    </xf>
    <xf numFmtId="1" fontId="4" fillId="10" borderId="10" xfId="54" applyNumberFormat="1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horizontal="center"/>
    </xf>
    <xf numFmtId="0" fontId="49" fillId="0" borderId="22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14" fontId="0" fillId="33" borderId="22" xfId="0" applyNumberFormat="1" applyFill="1" applyBorder="1" applyAlignment="1">
      <alignment horizontal="center" vertical="center"/>
    </xf>
    <xf numFmtId="14" fontId="0" fillId="33" borderId="24" xfId="0" applyNumberFormat="1" applyFill="1" applyBorder="1" applyAlignment="1">
      <alignment horizontal="center" vertical="center"/>
    </xf>
    <xf numFmtId="14" fontId="0" fillId="33" borderId="23" xfId="0" applyNumberFormat="1" applyFill="1" applyBorder="1" applyAlignment="1">
      <alignment horizontal="center" vertical="center"/>
    </xf>
    <xf numFmtId="4" fontId="2" fillId="33" borderId="22" xfId="63" applyNumberFormat="1" applyFont="1" applyFill="1" applyBorder="1" applyAlignment="1">
      <alignment horizontal="center" vertical="center" wrapText="1"/>
    </xf>
    <xf numFmtId="4" fontId="2" fillId="33" borderId="24" xfId="63" applyNumberFormat="1" applyFont="1" applyFill="1" applyBorder="1" applyAlignment="1">
      <alignment horizontal="center" vertical="center" wrapText="1"/>
    </xf>
    <xf numFmtId="4" fontId="2" fillId="33" borderId="23" xfId="63" applyNumberFormat="1" applyFont="1" applyFill="1" applyBorder="1" applyAlignment="1">
      <alignment horizontal="center" vertical="center" wrapText="1"/>
    </xf>
    <xf numFmtId="14" fontId="43" fillId="0" borderId="25" xfId="0" applyNumberFormat="1" applyFont="1" applyBorder="1" applyAlignment="1">
      <alignment horizontal="center"/>
    </xf>
    <xf numFmtId="0" fontId="0" fillId="33" borderId="22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9" fillId="0" borderId="26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3152775</xdr:colOff>
      <xdr:row>1</xdr:row>
      <xdr:rowOff>104775</xdr:rowOff>
    </xdr:from>
    <xdr:to>
      <xdr:col>2</xdr:col>
      <xdr:colOff>4362450</xdr:colOff>
      <xdr:row>1</xdr:row>
      <xdr:rowOff>342900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23812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171450</xdr:rowOff>
    </xdr:from>
    <xdr:to>
      <xdr:col>8</xdr:col>
      <xdr:colOff>314325</xdr:colOff>
      <xdr:row>18</xdr:row>
      <xdr:rowOff>123825</xdr:rowOff>
    </xdr:to>
    <xdr:pic>
      <xdr:nvPicPr>
        <xdr:cNvPr id="1" name="Рисунок 4" descr="Y:\!Обмен.файлами\!Обмен\МОНИТОРИНГ\Ваібале\2015043011174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71475"/>
          <a:ext cx="458152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142875</xdr:rowOff>
    </xdr:from>
    <xdr:to>
      <xdr:col>8</xdr:col>
      <xdr:colOff>285750</xdr:colOff>
      <xdr:row>35</xdr:row>
      <xdr:rowOff>142875</xdr:rowOff>
    </xdr:to>
    <xdr:pic>
      <xdr:nvPicPr>
        <xdr:cNvPr id="2" name="Рисунок 5" descr="Y:\!Обмен.файлами\!Обмен\МОНИТОРИНГ\Ваібале\2015043011181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581400"/>
          <a:ext cx="455295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1.8515625" style="0" customWidth="1"/>
    <col min="2" max="2" width="38.140625" style="0" customWidth="1"/>
    <col min="3" max="3" width="66.421875" style="0" customWidth="1"/>
  </cols>
  <sheetData>
    <row r="1" ht="10.5" customHeight="1" thickBot="1"/>
    <row r="2" spans="1:4" ht="36.75" customHeight="1" thickBot="1">
      <c r="A2" s="1"/>
      <c r="B2" s="55" t="s">
        <v>23</v>
      </c>
      <c r="C2" s="56"/>
      <c r="D2" s="3"/>
    </row>
    <row r="3" spans="1:4" ht="15">
      <c r="A3" s="1"/>
      <c r="B3" s="23" t="s">
        <v>6</v>
      </c>
      <c r="C3" s="24" t="s">
        <v>30</v>
      </c>
      <c r="D3" s="3"/>
    </row>
    <row r="4" spans="1:4" ht="15">
      <c r="A4" s="1"/>
      <c r="B4" s="57" t="s">
        <v>7</v>
      </c>
      <c r="C4" s="58"/>
      <c r="D4" s="3"/>
    </row>
    <row r="5" spans="1:3" ht="45">
      <c r="A5" s="1"/>
      <c r="B5" s="25" t="s">
        <v>8</v>
      </c>
      <c r="C5" s="26" t="s">
        <v>101</v>
      </c>
    </row>
    <row r="6" spans="1:3" ht="18.75" customHeight="1">
      <c r="A6" s="1"/>
      <c r="B6" s="27" t="s">
        <v>9</v>
      </c>
      <c r="C6" s="28" t="s">
        <v>16</v>
      </c>
    </row>
    <row r="7" spans="1:3" ht="15">
      <c r="A7" s="1"/>
      <c r="B7" s="27" t="s">
        <v>17</v>
      </c>
      <c r="C7" s="28" t="s">
        <v>32</v>
      </c>
    </row>
    <row r="8" spans="1:3" ht="14.25" customHeight="1">
      <c r="A8" s="1"/>
      <c r="B8" s="27" t="s">
        <v>31</v>
      </c>
      <c r="C8" s="29">
        <v>0.25</v>
      </c>
    </row>
    <row r="9" spans="1:3" ht="18" customHeight="1">
      <c r="A9" s="1"/>
      <c r="B9" s="27" t="s">
        <v>18</v>
      </c>
      <c r="C9" s="28" t="s">
        <v>37</v>
      </c>
    </row>
    <row r="10" spans="1:3" ht="18" customHeight="1">
      <c r="A10" s="1"/>
      <c r="B10" s="30" t="s">
        <v>19</v>
      </c>
      <c r="C10" s="28" t="s">
        <v>33</v>
      </c>
    </row>
    <row r="11" spans="1:3" ht="38.25">
      <c r="A11" s="1"/>
      <c r="B11" s="31" t="s">
        <v>20</v>
      </c>
      <c r="C11" s="29" t="s">
        <v>28</v>
      </c>
    </row>
    <row r="12" spans="1:3" ht="15">
      <c r="A12" s="1"/>
      <c r="B12" s="27" t="s">
        <v>21</v>
      </c>
      <c r="C12" s="32" t="s">
        <v>29</v>
      </c>
    </row>
    <row r="13" spans="1:3" ht="25.5">
      <c r="A13" s="1"/>
      <c r="B13" s="27" t="s">
        <v>22</v>
      </c>
      <c r="C13" s="32" t="s">
        <v>29</v>
      </c>
    </row>
    <row r="14" spans="1:3" ht="25.5">
      <c r="A14" s="1"/>
      <c r="B14" s="27" t="s">
        <v>104</v>
      </c>
      <c r="C14" s="39" t="s">
        <v>105</v>
      </c>
    </row>
    <row r="15" spans="1:3" ht="25.5">
      <c r="A15" s="1"/>
      <c r="B15" s="27" t="s">
        <v>106</v>
      </c>
      <c r="C15" s="32" t="s">
        <v>36</v>
      </c>
    </row>
    <row r="16" spans="1:3" ht="15">
      <c r="A16" s="1"/>
      <c r="B16" s="53" t="s">
        <v>10</v>
      </c>
      <c r="C16" s="54"/>
    </row>
    <row r="17" spans="1:3" ht="15">
      <c r="A17" s="1"/>
      <c r="B17" s="31" t="s">
        <v>11</v>
      </c>
      <c r="C17" s="33" t="s">
        <v>102</v>
      </c>
    </row>
    <row r="18" spans="1:3" ht="15" customHeight="1">
      <c r="A18" s="1"/>
      <c r="B18" s="53" t="s">
        <v>12</v>
      </c>
      <c r="C18" s="54"/>
    </row>
    <row r="19" spans="1:3" ht="15" customHeight="1">
      <c r="A19" s="1"/>
      <c r="B19" s="34" t="s">
        <v>13</v>
      </c>
      <c r="C19" s="38" t="s">
        <v>103</v>
      </c>
    </row>
    <row r="20" spans="1:3" ht="35.25" customHeight="1">
      <c r="A20" s="1"/>
      <c r="B20" s="34" t="s">
        <v>14</v>
      </c>
      <c r="C20" s="35" t="s">
        <v>100</v>
      </c>
    </row>
    <row r="21" spans="1:3" ht="67.5" customHeight="1" thickBot="1">
      <c r="A21" s="1"/>
      <c r="B21" s="36" t="s">
        <v>15</v>
      </c>
      <c r="C21" s="37" t="s">
        <v>99</v>
      </c>
    </row>
    <row r="22" ht="15">
      <c r="A22" s="1"/>
    </row>
    <row r="23" spans="1:3" ht="15">
      <c r="A23" s="1"/>
      <c r="B23" s="6"/>
      <c r="C23" s="6"/>
    </row>
    <row r="27" ht="15">
      <c r="C27" s="7"/>
    </row>
  </sheetData>
  <sheetProtection/>
  <mergeCells count="4">
    <mergeCell ref="B18:C18"/>
    <mergeCell ref="B2:C2"/>
    <mergeCell ref="B16:C16"/>
    <mergeCell ref="B4:C4"/>
  </mergeCells>
  <hyperlinks>
    <hyperlink ref="C19" location="Фото!A1" display="Посилання на фото"/>
  </hyperlinks>
  <printOptions/>
  <pageMargins left="0.7" right="0.7" top="0.75" bottom="0.75" header="0.3" footer="0.3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0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6.7109375" style="9" customWidth="1"/>
    <col min="3" max="3" width="9.8515625" style="9" customWidth="1"/>
    <col min="4" max="4" width="28.140625" style="9" customWidth="1"/>
    <col min="5" max="5" width="18.28125" style="9" customWidth="1"/>
    <col min="6" max="6" width="14.28125" style="9" customWidth="1"/>
    <col min="7" max="7" width="6.7109375" style="9" customWidth="1"/>
    <col min="8" max="8" width="15.140625" style="9" customWidth="1"/>
    <col min="9" max="9" width="14.28125" style="9" customWidth="1"/>
  </cols>
  <sheetData>
    <row r="1" spans="3:7" ht="15">
      <c r="C1" s="9">
        <v>1</v>
      </c>
      <c r="D1" s="9">
        <v>2</v>
      </c>
      <c r="F1" s="9">
        <v>3</v>
      </c>
      <c r="G1" s="9">
        <v>4</v>
      </c>
    </row>
    <row r="2" spans="2:9" ht="15">
      <c r="B2" s="10"/>
      <c r="C2" s="10"/>
      <c r="D2" s="10"/>
      <c r="E2" s="10"/>
      <c r="F2" s="10"/>
      <c r="G2" s="11">
        <f>SUM(G6:G40)</f>
        <v>35</v>
      </c>
      <c r="H2" s="12">
        <f>SUM(H6:H40)</f>
        <v>9854.86</v>
      </c>
      <c r="I2" s="12">
        <f>SUM(I6:I40)</f>
        <v>11825.832</v>
      </c>
    </row>
    <row r="3" spans="2:9" ht="15" customHeight="1">
      <c r="B3" s="61" t="s">
        <v>38</v>
      </c>
      <c r="C3" s="61" t="s">
        <v>39</v>
      </c>
      <c r="D3" s="61" t="s">
        <v>40</v>
      </c>
      <c r="E3" s="62" t="s">
        <v>41</v>
      </c>
      <c r="F3" s="61" t="s">
        <v>42</v>
      </c>
      <c r="G3" s="64" t="s">
        <v>43</v>
      </c>
      <c r="H3" s="59" t="s">
        <v>44</v>
      </c>
      <c r="I3" s="59" t="s">
        <v>45</v>
      </c>
    </row>
    <row r="4" spans="2:9" ht="25.5" customHeight="1">
      <c r="B4" s="61"/>
      <c r="C4" s="61"/>
      <c r="D4" s="61"/>
      <c r="E4" s="63"/>
      <c r="F4" s="61"/>
      <c r="G4" s="64"/>
      <c r="H4" s="60"/>
      <c r="I4" s="60"/>
    </row>
    <row r="5" spans="2:9" ht="15"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9</v>
      </c>
      <c r="I5" s="13">
        <v>10</v>
      </c>
    </row>
    <row r="6" spans="2:9" ht="25.5">
      <c r="B6" s="14">
        <v>1</v>
      </c>
      <c r="C6" s="15">
        <v>127449</v>
      </c>
      <c r="D6" s="16" t="s">
        <v>48</v>
      </c>
      <c r="E6" s="16" t="s">
        <v>74</v>
      </c>
      <c r="F6" s="14" t="s">
        <v>47</v>
      </c>
      <c r="G6" s="17">
        <v>1</v>
      </c>
      <c r="H6" s="18">
        <v>41.81</v>
      </c>
      <c r="I6" s="18">
        <f>H6*1.2</f>
        <v>50.172000000000004</v>
      </c>
    </row>
    <row r="7" spans="2:9" ht="25.5">
      <c r="B7" s="14">
        <v>2</v>
      </c>
      <c r="C7" s="15">
        <v>127450</v>
      </c>
      <c r="D7" s="16" t="s">
        <v>48</v>
      </c>
      <c r="E7" s="16" t="s">
        <v>74</v>
      </c>
      <c r="F7" s="14" t="s">
        <v>47</v>
      </c>
      <c r="G7" s="17">
        <v>1</v>
      </c>
      <c r="H7" s="18">
        <v>41.81</v>
      </c>
      <c r="I7" s="18">
        <f aca="true" t="shared" si="0" ref="I7:I40">H7*1.2</f>
        <v>50.172000000000004</v>
      </c>
    </row>
    <row r="8" spans="2:9" ht="25.5">
      <c r="B8" s="14">
        <v>3</v>
      </c>
      <c r="C8" s="15">
        <v>127451</v>
      </c>
      <c r="D8" s="16" t="s">
        <v>48</v>
      </c>
      <c r="E8" s="16" t="s">
        <v>74</v>
      </c>
      <c r="F8" s="14" t="s">
        <v>47</v>
      </c>
      <c r="G8" s="17">
        <v>1</v>
      </c>
      <c r="H8" s="18">
        <v>41.81</v>
      </c>
      <c r="I8" s="18">
        <f t="shared" si="0"/>
        <v>50.172000000000004</v>
      </c>
    </row>
    <row r="9" spans="2:9" ht="15">
      <c r="B9" s="14">
        <v>4</v>
      </c>
      <c r="C9" s="15">
        <v>2732</v>
      </c>
      <c r="D9" s="16" t="s">
        <v>57</v>
      </c>
      <c r="E9" s="16" t="s">
        <v>74</v>
      </c>
      <c r="F9" s="14" t="s">
        <v>75</v>
      </c>
      <c r="G9" s="17">
        <v>1</v>
      </c>
      <c r="H9" s="18">
        <v>28.58</v>
      </c>
      <c r="I9" s="18">
        <f t="shared" si="0"/>
        <v>34.296</v>
      </c>
    </row>
    <row r="10" spans="2:9" ht="15">
      <c r="B10" s="14">
        <v>5</v>
      </c>
      <c r="C10" s="15">
        <v>2733</v>
      </c>
      <c r="D10" s="16" t="s">
        <v>57</v>
      </c>
      <c r="E10" s="16" t="s">
        <v>74</v>
      </c>
      <c r="F10" s="14" t="s">
        <v>75</v>
      </c>
      <c r="G10" s="17">
        <v>1</v>
      </c>
      <c r="H10" s="18">
        <v>28.58</v>
      </c>
      <c r="I10" s="18">
        <f t="shared" si="0"/>
        <v>34.296</v>
      </c>
    </row>
    <row r="11" spans="2:9" ht="15">
      <c r="B11" s="14">
        <v>6</v>
      </c>
      <c r="C11" s="15">
        <v>2734</v>
      </c>
      <c r="D11" s="16" t="s">
        <v>57</v>
      </c>
      <c r="E11" s="16" t="s">
        <v>74</v>
      </c>
      <c r="F11" s="14" t="s">
        <v>75</v>
      </c>
      <c r="G11" s="17">
        <v>1</v>
      </c>
      <c r="H11" s="18">
        <v>28.58</v>
      </c>
      <c r="I11" s="18">
        <f t="shared" si="0"/>
        <v>34.296</v>
      </c>
    </row>
    <row r="12" spans="2:9" ht="15">
      <c r="B12" s="14">
        <v>7</v>
      </c>
      <c r="C12" s="15">
        <v>2735</v>
      </c>
      <c r="D12" s="16" t="s">
        <v>57</v>
      </c>
      <c r="E12" s="16" t="s">
        <v>74</v>
      </c>
      <c r="F12" s="14" t="s">
        <v>75</v>
      </c>
      <c r="G12" s="17">
        <v>1</v>
      </c>
      <c r="H12" s="18">
        <v>28.58</v>
      </c>
      <c r="I12" s="18">
        <f t="shared" si="0"/>
        <v>34.296</v>
      </c>
    </row>
    <row r="13" spans="2:9" ht="15">
      <c r="B13" s="14">
        <v>8</v>
      </c>
      <c r="C13" s="15">
        <v>2736</v>
      </c>
      <c r="D13" s="16" t="s">
        <v>57</v>
      </c>
      <c r="E13" s="16" t="s">
        <v>74</v>
      </c>
      <c r="F13" s="14" t="s">
        <v>75</v>
      </c>
      <c r="G13" s="17">
        <v>1</v>
      </c>
      <c r="H13" s="18">
        <v>28.58</v>
      </c>
      <c r="I13" s="18">
        <f t="shared" si="0"/>
        <v>34.296</v>
      </c>
    </row>
    <row r="14" spans="2:9" ht="15">
      <c r="B14" s="14">
        <v>9</v>
      </c>
      <c r="C14" s="15">
        <v>3624</v>
      </c>
      <c r="D14" s="16" t="s">
        <v>58</v>
      </c>
      <c r="E14" s="16" t="s">
        <v>74</v>
      </c>
      <c r="F14" s="14" t="s">
        <v>76</v>
      </c>
      <c r="G14" s="17">
        <v>1</v>
      </c>
      <c r="H14" s="18">
        <v>19.9</v>
      </c>
      <c r="I14" s="18">
        <f t="shared" si="0"/>
        <v>23.88</v>
      </c>
    </row>
    <row r="15" spans="2:9" ht="25.5">
      <c r="B15" s="14">
        <v>10</v>
      </c>
      <c r="C15" s="15">
        <v>4324</v>
      </c>
      <c r="D15" s="16" t="s">
        <v>59</v>
      </c>
      <c r="E15" s="16" t="s">
        <v>74</v>
      </c>
      <c r="F15" s="14" t="s">
        <v>77</v>
      </c>
      <c r="G15" s="17">
        <v>1</v>
      </c>
      <c r="H15" s="18">
        <v>20.9</v>
      </c>
      <c r="I15" s="18">
        <f t="shared" si="0"/>
        <v>25.08</v>
      </c>
    </row>
    <row r="16" spans="2:9" ht="25.5">
      <c r="B16" s="14">
        <v>11</v>
      </c>
      <c r="C16" s="15">
        <v>4326</v>
      </c>
      <c r="D16" s="16" t="s">
        <v>59</v>
      </c>
      <c r="E16" s="16" t="s">
        <v>74</v>
      </c>
      <c r="F16" s="14" t="s">
        <v>77</v>
      </c>
      <c r="G16" s="17">
        <v>1</v>
      </c>
      <c r="H16" s="18">
        <v>20.9</v>
      </c>
      <c r="I16" s="18">
        <f t="shared" si="0"/>
        <v>25.08</v>
      </c>
    </row>
    <row r="17" spans="2:9" ht="15">
      <c r="B17" s="14">
        <v>12</v>
      </c>
      <c r="C17" s="15">
        <v>5623</v>
      </c>
      <c r="D17" s="16" t="s">
        <v>60</v>
      </c>
      <c r="E17" s="16" t="s">
        <v>74</v>
      </c>
      <c r="F17" s="14" t="s">
        <v>78</v>
      </c>
      <c r="G17" s="17">
        <v>1</v>
      </c>
      <c r="H17" s="18">
        <v>16.41</v>
      </c>
      <c r="I17" s="18">
        <f t="shared" si="0"/>
        <v>19.692</v>
      </c>
    </row>
    <row r="18" spans="2:9" ht="15">
      <c r="B18" s="14">
        <v>13</v>
      </c>
      <c r="C18" s="15">
        <v>6082</v>
      </c>
      <c r="D18" s="16" t="s">
        <v>57</v>
      </c>
      <c r="E18" s="16" t="s">
        <v>74</v>
      </c>
      <c r="F18" s="14" t="s">
        <v>79</v>
      </c>
      <c r="G18" s="17">
        <v>1</v>
      </c>
      <c r="H18" s="18">
        <v>28.58</v>
      </c>
      <c r="I18" s="18">
        <f t="shared" si="0"/>
        <v>34.296</v>
      </c>
    </row>
    <row r="19" spans="2:9" ht="15">
      <c r="B19" s="14">
        <v>14</v>
      </c>
      <c r="C19" s="15">
        <v>6083</v>
      </c>
      <c r="D19" s="16" t="s">
        <v>57</v>
      </c>
      <c r="E19" s="16" t="s">
        <v>74</v>
      </c>
      <c r="F19" s="14" t="s">
        <v>79</v>
      </c>
      <c r="G19" s="17">
        <v>1</v>
      </c>
      <c r="H19" s="18">
        <v>28.58</v>
      </c>
      <c r="I19" s="18">
        <f t="shared" si="0"/>
        <v>34.296</v>
      </c>
    </row>
    <row r="20" spans="2:9" ht="15">
      <c r="B20" s="14">
        <v>15</v>
      </c>
      <c r="C20" s="15">
        <v>6096</v>
      </c>
      <c r="D20" s="16" t="s">
        <v>57</v>
      </c>
      <c r="E20" s="16" t="s">
        <v>74</v>
      </c>
      <c r="F20" s="14" t="s">
        <v>55</v>
      </c>
      <c r="G20" s="17">
        <v>1</v>
      </c>
      <c r="H20" s="18">
        <v>28.58</v>
      </c>
      <c r="I20" s="18">
        <f t="shared" si="0"/>
        <v>34.296</v>
      </c>
    </row>
    <row r="21" spans="2:9" ht="15">
      <c r="B21" s="14">
        <v>16</v>
      </c>
      <c r="C21" s="15">
        <v>6097</v>
      </c>
      <c r="D21" s="16" t="s">
        <v>57</v>
      </c>
      <c r="E21" s="16" t="s">
        <v>74</v>
      </c>
      <c r="F21" s="14" t="s">
        <v>55</v>
      </c>
      <c r="G21" s="17">
        <v>1</v>
      </c>
      <c r="H21" s="18">
        <v>28.58</v>
      </c>
      <c r="I21" s="18">
        <f t="shared" si="0"/>
        <v>34.296</v>
      </c>
    </row>
    <row r="22" spans="2:9" ht="15">
      <c r="B22" s="14">
        <v>17</v>
      </c>
      <c r="C22" s="15">
        <v>6307</v>
      </c>
      <c r="D22" s="16" t="s">
        <v>49</v>
      </c>
      <c r="E22" s="16" t="s">
        <v>74</v>
      </c>
      <c r="F22" s="14" t="s">
        <v>50</v>
      </c>
      <c r="G22" s="17">
        <v>1</v>
      </c>
      <c r="H22" s="18">
        <v>25.72</v>
      </c>
      <c r="I22" s="18">
        <f t="shared" si="0"/>
        <v>30.863999999999997</v>
      </c>
    </row>
    <row r="23" spans="2:9" ht="15">
      <c r="B23" s="14">
        <v>18</v>
      </c>
      <c r="C23" s="15">
        <v>6308</v>
      </c>
      <c r="D23" s="16" t="s">
        <v>49</v>
      </c>
      <c r="E23" s="16" t="s">
        <v>74</v>
      </c>
      <c r="F23" s="14" t="s">
        <v>50</v>
      </c>
      <c r="G23" s="17">
        <v>1</v>
      </c>
      <c r="H23" s="18">
        <v>25.72</v>
      </c>
      <c r="I23" s="18">
        <f t="shared" si="0"/>
        <v>30.863999999999997</v>
      </c>
    </row>
    <row r="24" spans="2:9" ht="15">
      <c r="B24" s="14">
        <v>19</v>
      </c>
      <c r="C24" s="15">
        <v>6375</v>
      </c>
      <c r="D24" s="16" t="s">
        <v>57</v>
      </c>
      <c r="E24" s="16" t="s">
        <v>74</v>
      </c>
      <c r="F24" s="14" t="s">
        <v>80</v>
      </c>
      <c r="G24" s="17">
        <v>1</v>
      </c>
      <c r="H24" s="18">
        <v>33.34</v>
      </c>
      <c r="I24" s="18">
        <f t="shared" si="0"/>
        <v>40.008</v>
      </c>
    </row>
    <row r="25" spans="2:9" ht="15">
      <c r="B25" s="14">
        <v>20</v>
      </c>
      <c r="C25" s="15">
        <v>9380</v>
      </c>
      <c r="D25" s="16" t="s">
        <v>51</v>
      </c>
      <c r="E25" s="16" t="s">
        <v>74</v>
      </c>
      <c r="F25" s="14" t="s">
        <v>52</v>
      </c>
      <c r="G25" s="17">
        <v>1</v>
      </c>
      <c r="H25" s="18">
        <v>18.49</v>
      </c>
      <c r="I25" s="18">
        <f t="shared" si="0"/>
        <v>22.188</v>
      </c>
    </row>
    <row r="26" spans="2:9" ht="25.5">
      <c r="B26" s="14">
        <v>21</v>
      </c>
      <c r="C26" s="15">
        <v>9630</v>
      </c>
      <c r="D26" s="16" t="s">
        <v>61</v>
      </c>
      <c r="E26" s="16" t="s">
        <v>74</v>
      </c>
      <c r="F26" s="14" t="s">
        <v>81</v>
      </c>
      <c r="G26" s="17">
        <v>1</v>
      </c>
      <c r="H26" s="18">
        <v>27.49</v>
      </c>
      <c r="I26" s="18">
        <f t="shared" si="0"/>
        <v>32.988</v>
      </c>
    </row>
    <row r="27" spans="2:9" ht="25.5">
      <c r="B27" s="14">
        <v>22</v>
      </c>
      <c r="C27" s="15">
        <v>9990</v>
      </c>
      <c r="D27" s="16" t="s">
        <v>46</v>
      </c>
      <c r="E27" s="16" t="s">
        <v>74</v>
      </c>
      <c r="F27" s="14" t="s">
        <v>53</v>
      </c>
      <c r="G27" s="17">
        <v>1</v>
      </c>
      <c r="H27" s="18">
        <v>52.47</v>
      </c>
      <c r="I27" s="18">
        <f t="shared" si="0"/>
        <v>62.964</v>
      </c>
    </row>
    <row r="28" spans="2:9" ht="25.5">
      <c r="B28" s="14">
        <v>23</v>
      </c>
      <c r="C28" s="15">
        <v>9991</v>
      </c>
      <c r="D28" s="16" t="s">
        <v>46</v>
      </c>
      <c r="E28" s="16" t="s">
        <v>74</v>
      </c>
      <c r="F28" s="14" t="s">
        <v>53</v>
      </c>
      <c r="G28" s="17">
        <v>1</v>
      </c>
      <c r="H28" s="18">
        <v>52.47</v>
      </c>
      <c r="I28" s="18">
        <f t="shared" si="0"/>
        <v>62.964</v>
      </c>
    </row>
    <row r="29" spans="2:9" ht="25.5">
      <c r="B29" s="14">
        <v>24</v>
      </c>
      <c r="C29" s="15">
        <v>10126</v>
      </c>
      <c r="D29" s="16" t="s">
        <v>62</v>
      </c>
      <c r="E29" s="16" t="s">
        <v>74</v>
      </c>
      <c r="F29" s="14" t="s">
        <v>82</v>
      </c>
      <c r="G29" s="17">
        <v>1</v>
      </c>
      <c r="H29" s="18">
        <v>714.42</v>
      </c>
      <c r="I29" s="18">
        <f t="shared" si="0"/>
        <v>857.304</v>
      </c>
    </row>
    <row r="30" spans="2:9" ht="15">
      <c r="B30" s="14">
        <v>25</v>
      </c>
      <c r="C30" s="15">
        <v>2166</v>
      </c>
      <c r="D30" s="16" t="s">
        <v>63</v>
      </c>
      <c r="E30" s="16" t="s">
        <v>74</v>
      </c>
      <c r="F30" s="14" t="s">
        <v>83</v>
      </c>
      <c r="G30" s="17">
        <v>1</v>
      </c>
      <c r="H30" s="18">
        <v>32.76</v>
      </c>
      <c r="I30" s="18">
        <f t="shared" si="0"/>
        <v>39.312</v>
      </c>
    </row>
    <row r="31" spans="2:9" ht="25.5">
      <c r="B31" s="14">
        <v>26</v>
      </c>
      <c r="C31" s="15">
        <v>2831</v>
      </c>
      <c r="D31" s="16" t="s">
        <v>64</v>
      </c>
      <c r="E31" s="16" t="s">
        <v>74</v>
      </c>
      <c r="F31" s="14" t="s">
        <v>54</v>
      </c>
      <c r="G31" s="17">
        <v>1</v>
      </c>
      <c r="H31" s="18">
        <v>16.19</v>
      </c>
      <c r="I31" s="18">
        <f t="shared" si="0"/>
        <v>19.428</v>
      </c>
    </row>
    <row r="32" spans="2:9" ht="25.5">
      <c r="B32" s="14">
        <v>27</v>
      </c>
      <c r="C32" s="15">
        <v>5683</v>
      </c>
      <c r="D32" s="16" t="s">
        <v>65</v>
      </c>
      <c r="E32" s="16" t="s">
        <v>74</v>
      </c>
      <c r="F32" s="14" t="s">
        <v>84</v>
      </c>
      <c r="G32" s="17">
        <v>1</v>
      </c>
      <c r="H32" s="18">
        <v>56.21</v>
      </c>
      <c r="I32" s="18">
        <f t="shared" si="0"/>
        <v>67.452</v>
      </c>
    </row>
    <row r="33" spans="2:9" ht="25.5">
      <c r="B33" s="14">
        <v>28</v>
      </c>
      <c r="C33" s="15">
        <v>9906</v>
      </c>
      <c r="D33" s="16" t="s">
        <v>66</v>
      </c>
      <c r="E33" s="16" t="s">
        <v>74</v>
      </c>
      <c r="F33" s="14" t="s">
        <v>85</v>
      </c>
      <c r="G33" s="17">
        <v>1</v>
      </c>
      <c r="H33" s="18">
        <v>782.96</v>
      </c>
      <c r="I33" s="18">
        <f t="shared" si="0"/>
        <v>939.552</v>
      </c>
    </row>
    <row r="34" spans="2:9" ht="15">
      <c r="B34" s="14">
        <v>29</v>
      </c>
      <c r="C34" s="15">
        <v>10388</v>
      </c>
      <c r="D34" s="16" t="s">
        <v>67</v>
      </c>
      <c r="E34" s="16" t="s">
        <v>74</v>
      </c>
      <c r="F34" s="14" t="s">
        <v>86</v>
      </c>
      <c r="G34" s="17">
        <v>1</v>
      </c>
      <c r="H34" s="18">
        <v>65.83</v>
      </c>
      <c r="I34" s="18">
        <f t="shared" si="0"/>
        <v>78.996</v>
      </c>
    </row>
    <row r="35" spans="2:9" ht="15">
      <c r="B35" s="14">
        <v>30</v>
      </c>
      <c r="C35" s="15">
        <v>2699</v>
      </c>
      <c r="D35" s="16" t="s">
        <v>68</v>
      </c>
      <c r="E35" s="16" t="s">
        <v>74</v>
      </c>
      <c r="F35" s="14" t="s">
        <v>54</v>
      </c>
      <c r="G35" s="17">
        <v>1</v>
      </c>
      <c r="H35" s="18">
        <v>112.96</v>
      </c>
      <c r="I35" s="18">
        <f t="shared" si="0"/>
        <v>135.552</v>
      </c>
    </row>
    <row r="36" spans="2:9" ht="15">
      <c r="B36" s="14">
        <v>31</v>
      </c>
      <c r="C36" s="15">
        <v>3030</v>
      </c>
      <c r="D36" s="16" t="s">
        <v>69</v>
      </c>
      <c r="E36" s="16" t="s">
        <v>74</v>
      </c>
      <c r="F36" s="14" t="s">
        <v>75</v>
      </c>
      <c r="G36" s="17">
        <v>1</v>
      </c>
      <c r="H36" s="18">
        <v>254.68</v>
      </c>
      <c r="I36" s="18">
        <f t="shared" si="0"/>
        <v>305.616</v>
      </c>
    </row>
    <row r="37" spans="2:9" ht="15">
      <c r="B37" s="14">
        <v>32</v>
      </c>
      <c r="C37" s="15">
        <v>4349</v>
      </c>
      <c r="D37" s="16" t="s">
        <v>70</v>
      </c>
      <c r="E37" s="16" t="s">
        <v>74</v>
      </c>
      <c r="F37" s="14" t="s">
        <v>87</v>
      </c>
      <c r="G37" s="17">
        <v>1</v>
      </c>
      <c r="H37" s="18">
        <v>107.84</v>
      </c>
      <c r="I37" s="18">
        <f t="shared" si="0"/>
        <v>129.408</v>
      </c>
    </row>
    <row r="38" spans="2:9" ht="25.5">
      <c r="B38" s="14">
        <v>33</v>
      </c>
      <c r="C38" s="15">
        <v>9786</v>
      </c>
      <c r="D38" s="16" t="s">
        <v>71</v>
      </c>
      <c r="E38" s="16" t="s">
        <v>74</v>
      </c>
      <c r="F38" s="14" t="s">
        <v>88</v>
      </c>
      <c r="G38" s="17">
        <v>1</v>
      </c>
      <c r="H38" s="18">
        <v>110.82</v>
      </c>
      <c r="I38" s="18">
        <f t="shared" si="0"/>
        <v>132.98399999999998</v>
      </c>
    </row>
    <row r="39" spans="2:9" ht="15">
      <c r="B39" s="14">
        <v>34</v>
      </c>
      <c r="C39" s="15">
        <v>1252</v>
      </c>
      <c r="D39" s="16" t="s">
        <v>72</v>
      </c>
      <c r="E39" s="16" t="s">
        <v>74</v>
      </c>
      <c r="F39" s="14" t="s">
        <v>89</v>
      </c>
      <c r="G39" s="17">
        <v>1</v>
      </c>
      <c r="H39" s="18">
        <v>55.53</v>
      </c>
      <c r="I39" s="18">
        <f t="shared" si="0"/>
        <v>66.636</v>
      </c>
    </row>
    <row r="40" spans="2:9" ht="38.25">
      <c r="B40" s="14">
        <v>35</v>
      </c>
      <c r="C40" s="15">
        <v>5422</v>
      </c>
      <c r="D40" s="16" t="s">
        <v>73</v>
      </c>
      <c r="E40" s="16" t="s">
        <v>74</v>
      </c>
      <c r="F40" s="14" t="s">
        <v>56</v>
      </c>
      <c r="G40" s="17">
        <v>1</v>
      </c>
      <c r="H40" s="18">
        <v>6848.2</v>
      </c>
      <c r="I40" s="18">
        <f t="shared" si="0"/>
        <v>8217.84</v>
      </c>
    </row>
  </sheetData>
  <sheetProtection/>
  <mergeCells count="8">
    <mergeCell ref="H3:H4"/>
    <mergeCell ref="I3:I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"/>
  <sheetViews>
    <sheetView view="pageBreakPreview" zoomScale="60" zoomScalePageLayoutView="0" workbookViewId="0" topLeftCell="A1">
      <selection activeCell="A1" sqref="A1:J1"/>
    </sheetView>
  </sheetViews>
  <sheetFormatPr defaultColWidth="9.140625" defaultRowHeight="15"/>
  <sheetData>
    <row r="1" spans="1:13" ht="15.75">
      <c r="A1" s="65" t="s">
        <v>1</v>
      </c>
      <c r="B1" s="65"/>
      <c r="C1" s="65"/>
      <c r="D1" s="65"/>
      <c r="E1" s="65"/>
      <c r="F1" s="65"/>
      <c r="G1" s="65"/>
      <c r="H1" s="65"/>
      <c r="I1" s="65"/>
      <c r="J1" s="65"/>
      <c r="K1" s="8"/>
      <c r="L1" s="8"/>
      <c r="M1" s="8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4"/>
  <sheetViews>
    <sheetView zoomScaleSheetLayoutView="115" zoomScalePageLayoutView="0" workbookViewId="0" topLeftCell="A1">
      <selection activeCell="F21" sqref="F21"/>
    </sheetView>
  </sheetViews>
  <sheetFormatPr defaultColWidth="9.140625" defaultRowHeight="15"/>
  <cols>
    <col min="2" max="2" width="6.8515625" style="0" customWidth="1"/>
    <col min="3" max="3" width="22.7109375" style="0" customWidth="1"/>
    <col min="4" max="4" width="18.28125" style="0" customWidth="1"/>
    <col min="5" max="5" width="38.28125" style="0" customWidth="1"/>
    <col min="6" max="6" width="19.57421875" style="0" customWidth="1"/>
    <col min="7" max="7" width="7.421875" style="0" customWidth="1"/>
  </cols>
  <sheetData>
    <row r="1" spans="2:7" ht="15">
      <c r="B1" s="79" t="s">
        <v>96</v>
      </c>
      <c r="C1" s="79"/>
      <c r="D1" s="79"/>
      <c r="E1" s="79"/>
      <c r="F1" s="79"/>
      <c r="G1" s="79"/>
    </row>
    <row r="2" spans="2:7" ht="15">
      <c r="B2" s="66" t="s">
        <v>24</v>
      </c>
      <c r="C2" s="67"/>
      <c r="D2" s="75" t="s">
        <v>34</v>
      </c>
      <c r="E2" s="76"/>
      <c r="F2" s="76"/>
      <c r="G2" s="77"/>
    </row>
    <row r="3" spans="2:7" ht="15">
      <c r="B3" s="66" t="s">
        <v>25</v>
      </c>
      <c r="C3" s="67"/>
      <c r="D3" s="75" t="s">
        <v>35</v>
      </c>
      <c r="E3" s="76"/>
      <c r="F3" s="76"/>
      <c r="G3" s="77"/>
    </row>
    <row r="4" spans="2:7" ht="15">
      <c r="B4" s="66" t="s">
        <v>26</v>
      </c>
      <c r="C4" s="67"/>
      <c r="D4" s="68">
        <v>42826</v>
      </c>
      <c r="E4" s="69"/>
      <c r="F4" s="69"/>
      <c r="G4" s="70"/>
    </row>
    <row r="5" spans="2:7" ht="15">
      <c r="B5" s="66" t="s">
        <v>27</v>
      </c>
      <c r="C5" s="67"/>
      <c r="D5" s="71">
        <v>124075</v>
      </c>
      <c r="E5" s="72"/>
      <c r="F5" s="72"/>
      <c r="G5" s="73"/>
    </row>
    <row r="6" spans="2:8" ht="15">
      <c r="B6" s="80"/>
      <c r="C6" s="81"/>
      <c r="D6" s="81"/>
      <c r="E6" s="81"/>
      <c r="F6" s="81"/>
      <c r="G6" s="81"/>
      <c r="H6" s="81"/>
    </row>
    <row r="7" spans="2:7" ht="15">
      <c r="B7" s="78" t="s">
        <v>92</v>
      </c>
      <c r="C7" s="78"/>
      <c r="D7" s="78"/>
      <c r="E7" s="78"/>
      <c r="F7" s="78"/>
      <c r="G7" s="78"/>
    </row>
    <row r="8" spans="2:7" ht="15">
      <c r="B8" s="21" t="s">
        <v>2</v>
      </c>
      <c r="C8" s="21" t="s">
        <v>3</v>
      </c>
      <c r="D8" s="21" t="s">
        <v>4</v>
      </c>
      <c r="E8" s="21" t="s">
        <v>91</v>
      </c>
      <c r="F8" s="21" t="s">
        <v>5</v>
      </c>
      <c r="G8" s="21" t="s">
        <v>0</v>
      </c>
    </row>
    <row r="9" spans="2:7" ht="15">
      <c r="B9" s="2">
        <v>1</v>
      </c>
      <c r="C9" s="22">
        <v>42929</v>
      </c>
      <c r="D9" s="19">
        <v>336125</v>
      </c>
      <c r="E9" s="5" t="s">
        <v>90</v>
      </c>
      <c r="F9" s="4"/>
      <c r="G9" s="20">
        <v>0</v>
      </c>
    </row>
    <row r="10" spans="2:7" ht="15">
      <c r="B10" s="2">
        <v>2</v>
      </c>
      <c r="C10" s="22">
        <v>42943</v>
      </c>
      <c r="D10" s="19">
        <f>D9*0.9</f>
        <v>302512.5</v>
      </c>
      <c r="E10" s="5" t="s">
        <v>90</v>
      </c>
      <c r="F10" s="4"/>
      <c r="G10" s="20">
        <v>0.1</v>
      </c>
    </row>
    <row r="11" spans="2:7" ht="15">
      <c r="B11" s="2">
        <v>3</v>
      </c>
      <c r="C11" s="22">
        <v>42957</v>
      </c>
      <c r="D11" s="19">
        <f>D9*0.8</f>
        <v>268900</v>
      </c>
      <c r="E11" s="5" t="s">
        <v>90</v>
      </c>
      <c r="F11" s="4"/>
      <c r="G11" s="20">
        <v>0.2</v>
      </c>
    </row>
    <row r="12" spans="2:7" ht="15">
      <c r="B12" s="2">
        <v>4</v>
      </c>
      <c r="C12" s="22">
        <v>42970</v>
      </c>
      <c r="D12" s="19">
        <f>D9*0.7</f>
        <v>235287.49999999997</v>
      </c>
      <c r="E12" s="5" t="s">
        <v>90</v>
      </c>
      <c r="F12" s="4"/>
      <c r="G12" s="20">
        <v>0.3</v>
      </c>
    </row>
    <row r="13" spans="2:7" ht="15">
      <c r="B13" s="2">
        <v>5</v>
      </c>
      <c r="C13" s="22">
        <v>42986</v>
      </c>
      <c r="D13" s="19">
        <f>D9*0.6</f>
        <v>201675</v>
      </c>
      <c r="E13" s="5" t="s">
        <v>90</v>
      </c>
      <c r="F13" s="4"/>
      <c r="G13" s="20">
        <v>0.4</v>
      </c>
    </row>
    <row r="14" spans="2:7" ht="15">
      <c r="B14" s="2">
        <v>6</v>
      </c>
      <c r="C14" s="22">
        <v>43000</v>
      </c>
      <c r="D14" s="19">
        <f>D9*0.5</f>
        <v>168062.5</v>
      </c>
      <c r="E14" s="5" t="s">
        <v>90</v>
      </c>
      <c r="F14" s="4"/>
      <c r="G14" s="20">
        <v>0.5</v>
      </c>
    </row>
    <row r="15" spans="2:7" ht="15">
      <c r="B15" s="2">
        <v>7</v>
      </c>
      <c r="C15" s="22">
        <v>43014</v>
      </c>
      <c r="D15" s="19">
        <f>D9*0.4</f>
        <v>134450</v>
      </c>
      <c r="E15" s="5" t="s">
        <v>90</v>
      </c>
      <c r="F15" s="4"/>
      <c r="G15" s="20">
        <v>0.6</v>
      </c>
    </row>
    <row r="16" spans="2:7" ht="15">
      <c r="B16" s="2">
        <v>8</v>
      </c>
      <c r="C16" s="22">
        <v>43031</v>
      </c>
      <c r="D16" s="19">
        <f>D9*0.3</f>
        <v>100837.5</v>
      </c>
      <c r="E16" s="5" t="s">
        <v>90</v>
      </c>
      <c r="F16" s="4"/>
      <c r="G16" s="20">
        <v>0.7</v>
      </c>
    </row>
    <row r="17" spans="2:7" ht="15">
      <c r="B17" s="2">
        <v>9</v>
      </c>
      <c r="C17" s="22">
        <v>43118</v>
      </c>
      <c r="D17" s="19">
        <v>100837.5</v>
      </c>
      <c r="E17" s="5" t="s">
        <v>98</v>
      </c>
      <c r="F17" s="4"/>
      <c r="G17" s="20">
        <v>0</v>
      </c>
    </row>
    <row r="18" spans="2:7" ht="15">
      <c r="B18" s="2">
        <v>10</v>
      </c>
      <c r="C18" s="22">
        <v>43129</v>
      </c>
      <c r="D18" s="19">
        <v>90753.75</v>
      </c>
      <c r="E18" s="5" t="s">
        <v>98</v>
      </c>
      <c r="F18" s="4"/>
      <c r="G18" s="20">
        <v>0.1</v>
      </c>
    </row>
    <row r="19" spans="2:7" ht="15">
      <c r="B19" s="2">
        <v>11</v>
      </c>
      <c r="C19" s="22">
        <v>43138</v>
      </c>
      <c r="D19" s="19">
        <v>80670</v>
      </c>
      <c r="E19" s="5" t="s">
        <v>98</v>
      </c>
      <c r="F19" s="4"/>
      <c r="G19" s="20">
        <v>0.2</v>
      </c>
    </row>
    <row r="20" spans="2:7" ht="15">
      <c r="B20" s="2">
        <v>12</v>
      </c>
      <c r="C20" s="22">
        <v>43147</v>
      </c>
      <c r="D20" s="19">
        <v>70586.25</v>
      </c>
      <c r="E20" s="5" t="s">
        <v>98</v>
      </c>
      <c r="F20" s="4"/>
      <c r="G20" s="20">
        <v>0.3</v>
      </c>
    </row>
    <row r="21" spans="2:7" ht="15">
      <c r="B21" s="44">
        <v>13</v>
      </c>
      <c r="C21" s="22">
        <v>43216</v>
      </c>
      <c r="D21" s="45">
        <f>D20*0.9</f>
        <v>63527.625</v>
      </c>
      <c r="E21" s="46" t="s">
        <v>98</v>
      </c>
      <c r="F21" s="47"/>
      <c r="G21" s="20">
        <v>0</v>
      </c>
    </row>
    <row r="22" spans="2:7" ht="15">
      <c r="B22" s="48">
        <v>14</v>
      </c>
      <c r="C22" s="49">
        <v>43230</v>
      </c>
      <c r="D22" s="50">
        <f>D21*0.9</f>
        <v>57174.8625</v>
      </c>
      <c r="E22" s="51" t="s">
        <v>98</v>
      </c>
      <c r="F22" s="52"/>
      <c r="G22" s="20">
        <v>0.1</v>
      </c>
    </row>
    <row r="23" spans="2:7" ht="15">
      <c r="B23" s="44">
        <v>15</v>
      </c>
      <c r="C23" s="22">
        <v>43241</v>
      </c>
      <c r="D23" s="45">
        <f>D22*0.8</f>
        <v>45739.89000000001</v>
      </c>
      <c r="E23" s="51" t="s">
        <v>98</v>
      </c>
      <c r="F23" s="47"/>
      <c r="G23" s="20">
        <v>0.2</v>
      </c>
    </row>
    <row r="24" spans="2:7" ht="15">
      <c r="B24" s="44">
        <v>16</v>
      </c>
      <c r="C24" s="22">
        <v>43327</v>
      </c>
      <c r="D24" s="45">
        <f>D21</f>
        <v>63527.625</v>
      </c>
      <c r="E24" s="51" t="s">
        <v>98</v>
      </c>
      <c r="F24" s="47"/>
      <c r="G24" s="20">
        <v>0</v>
      </c>
    </row>
    <row r="25" spans="2:7" ht="15">
      <c r="B25" s="44">
        <v>17</v>
      </c>
      <c r="C25" s="22">
        <v>43339</v>
      </c>
      <c r="D25" s="45">
        <f>D24*0.9</f>
        <v>57174.8625</v>
      </c>
      <c r="E25" s="51" t="s">
        <v>98</v>
      </c>
      <c r="F25" s="47"/>
      <c r="G25" s="20">
        <v>0.1</v>
      </c>
    </row>
    <row r="26" spans="2:7" ht="15">
      <c r="B26" s="44">
        <v>18</v>
      </c>
      <c r="C26" s="22">
        <v>43348</v>
      </c>
      <c r="D26" s="45">
        <f>D24*0.8</f>
        <v>50822.100000000006</v>
      </c>
      <c r="E26" s="51" t="s">
        <v>98</v>
      </c>
      <c r="F26" s="47"/>
      <c r="G26" s="20">
        <v>0.2</v>
      </c>
    </row>
    <row r="27" spans="2:7" ht="15">
      <c r="B27" s="44">
        <v>19</v>
      </c>
      <c r="C27" s="22">
        <v>43357</v>
      </c>
      <c r="D27" s="45">
        <f>D24*0.7</f>
        <v>44469.337499999994</v>
      </c>
      <c r="E27" s="46" t="s">
        <v>98</v>
      </c>
      <c r="F27" s="47"/>
      <c r="G27" s="20">
        <v>0.3</v>
      </c>
    </row>
    <row r="28" spans="2:7" ht="15">
      <c r="B28" s="1"/>
      <c r="C28" s="40"/>
      <c r="D28" s="41"/>
      <c r="E28" s="42"/>
      <c r="F28" s="43"/>
      <c r="G28" s="1"/>
    </row>
    <row r="30" spans="2:7" ht="15">
      <c r="B30" s="1"/>
      <c r="C30" s="74" t="s">
        <v>97</v>
      </c>
      <c r="D30" s="74"/>
      <c r="E30" s="74"/>
      <c r="F30" s="74"/>
      <c r="G30" s="1"/>
    </row>
    <row r="31" spans="2:7" ht="15">
      <c r="B31" s="66" t="s">
        <v>24</v>
      </c>
      <c r="C31" s="67"/>
      <c r="D31" s="75" t="s">
        <v>93</v>
      </c>
      <c r="E31" s="76"/>
      <c r="F31" s="76"/>
      <c r="G31" s="77"/>
    </row>
    <row r="32" spans="2:7" ht="15">
      <c r="B32" s="66" t="s">
        <v>25</v>
      </c>
      <c r="C32" s="67"/>
      <c r="D32" s="75" t="s">
        <v>94</v>
      </c>
      <c r="E32" s="76"/>
      <c r="F32" s="76"/>
      <c r="G32" s="77"/>
    </row>
    <row r="33" spans="2:7" ht="15">
      <c r="B33" s="66" t="s">
        <v>26</v>
      </c>
      <c r="C33" s="67"/>
      <c r="D33" s="68">
        <v>42064</v>
      </c>
      <c r="E33" s="69"/>
      <c r="F33" s="69"/>
      <c r="G33" s="70"/>
    </row>
    <row r="34" spans="2:7" ht="15">
      <c r="B34" s="66" t="s">
        <v>95</v>
      </c>
      <c r="C34" s="67"/>
      <c r="D34" s="71">
        <v>9854.86</v>
      </c>
      <c r="E34" s="72"/>
      <c r="F34" s="72"/>
      <c r="G34" s="73"/>
    </row>
  </sheetData>
  <sheetProtection/>
  <mergeCells count="20">
    <mergeCell ref="B5:C5"/>
    <mergeCell ref="B7:G7"/>
    <mergeCell ref="B1:G1"/>
    <mergeCell ref="D2:G2"/>
    <mergeCell ref="B3:C3"/>
    <mergeCell ref="D3:G3"/>
    <mergeCell ref="D4:G4"/>
    <mergeCell ref="D5:G5"/>
    <mergeCell ref="B6:H6"/>
    <mergeCell ref="B2:C2"/>
    <mergeCell ref="B4:C4"/>
    <mergeCell ref="B33:C33"/>
    <mergeCell ref="D33:G33"/>
    <mergeCell ref="B34:C34"/>
    <mergeCell ref="D34:G34"/>
    <mergeCell ref="C30:F30"/>
    <mergeCell ref="B31:C31"/>
    <mergeCell ref="D31:G31"/>
    <mergeCell ref="B32:C32"/>
    <mergeCell ref="D32:G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2018-03-26T15:07:11Z</cp:lastPrinted>
  <dcterms:created xsi:type="dcterms:W3CDTF">2015-10-12T12:03:25Z</dcterms:created>
  <dcterms:modified xsi:type="dcterms:W3CDTF">2018-10-03T09:51:37Z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