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7715" windowHeight="11760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<sst xmlns="http://schemas.openxmlformats.org/spreadsheetml/2006/main" count="155" uniqueCount="71">
  <si>
    <t xml:space="preserve">Суб'єкт оціночної діяльності 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</si>
  <si>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</si>
  <si>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</si>
  <si>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</si>
  <si>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</si>
  <si>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</si>
  <si>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</si>
  <si>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</si>
  <si>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</si>
  <si>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</si>
  <si>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</si>
  <si>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не продано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</si>
  <si>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</si>
  <si>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</si>
  <si>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</si>
  <si>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</si>
  <si>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</si>
  <si>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</si>
  <si>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</si>
  <si>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</si>
  <si>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</si>
  <si>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</si>
  <si>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</si>
  <si>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</si>
  <si>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</si>
  <si>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</si>
  <si>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</si>
  <si>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</si>
  <si>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</si>
  <si>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</si>
  <si>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</si>
  <si>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</si>
  <si>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</si>
  <si>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</si>
  <si>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</si>
  <si>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</si>
  <si>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</si>
  <si>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</si>
  <si>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</si>
  <si>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</si>
  <si>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</si>
  <si>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</si>
  <si>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</si>
  <si>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</si>
  <si>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</si>
  <si>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</si>
  <si>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</si>
  <si>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</si>
  <si>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</si>
  <si>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</si>
  <si>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</si>
  <si>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</si>
  <si>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</si>
  <si>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</si>
  <si>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</si>
  <si>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</si>
  <si>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</si>
  <si>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</si>
  <si>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</si>
  <si>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</si>
  <si>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</si>
  <si>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</si>
  <si>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</si>
  <si>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</si>
  <si>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</si>
  <si>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</si>
  <si>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</si>
  <si>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</si>
  <si>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</si>
  <si>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</si>
  <si>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6.2.5. Заставна вартість після переоцінки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</si>
</sst>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₴"/>
    <numFmt numFmtId="173" formatCode="#,##0.00_ ;\-#,##0.00\ "/>
    <numFmt numFmtId="174" formatCode="_-* #,##0_₴_-;\-* #,##0_₴_-;_-* &quot;-&quot;??_₴_-;_-@_-"/>
    <numFmt numFmtId="175" formatCode="#,##0_₴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3" fontId="1" fillId="0" borderId="10" xfId="61" applyNumberFormat="1" applyFont="1" applyBorder="1" applyAlignment="1">
      <alignment/>
    </xf>
    <xf numFmtId="9" fontId="1" fillId="0" borderId="10" xfId="41" applyFont="1" applyBorder="1" applyAlignment="1">
      <alignment horizontal="center"/>
    </xf>
    <xf numFmtId="174" fontId="1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3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4" fontId="1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1" fillId="0" borderId="10" xfId="61" applyNumberFormat="1" applyFont="1" applyBorder="1" applyAlignment="1" applyProtection="1">
      <alignment horizontal="center" wrapText="1"/>
      <protection/>
    </xf>
    <xf numFmtId="4" fontId="1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34" borderId="10" xfId="42" applyFont="1" applyFill="1" applyBorder="1" applyAlignment="1" applyProtection="1">
      <alignment horizontal="center"/>
      <protection/>
    </xf>
    <xf numFmtId="0" fontId="7" fillId="0" borderId="1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20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175" fontId="6" fillId="35" borderId="10" xfId="0" applyNumberFormat="1" applyFont="1" applyFill="1" applyBorder="1" applyAlignment="1" applyProtection="1">
      <alignment vertical="center"/>
      <protection locked="0"/>
    </xf>
    <xf numFmtId="3" fontId="2" fillId="35" borderId="1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 applyProtection="1">
      <alignment horizontal="left" vertical="center" wrapText="1"/>
      <protection/>
    </xf>
    <xf numFmtId="3" fontId="2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_&#1055;&#1072;&#1089;&#1087;&#1086;&#1088;&#1090;%20&#1040;&#1056;&#1061;%20&#1041;&#1059;&#1044;%20_&#1085;&#1074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ПАТ АБ "СТОЛИЧНИЙ"</v>
          </cell>
        </row>
        <row r="6">
          <cell r="C6" t="str">
            <v>станом на 01.03.2018 року</v>
          </cell>
        </row>
        <row r="8">
          <cell r="C8" t="str">
            <v>ТОВ "СТОУН БРІДЖ"</v>
          </cell>
        </row>
        <row r="9">
          <cell r="C9">
            <v>42309</v>
          </cell>
        </row>
        <row r="10">
          <cell r="C10">
            <v>7407549.28</v>
          </cell>
        </row>
        <row r="15">
          <cell r="D15" t="str">
            <v>юридична особа</v>
          </cell>
        </row>
        <row r="18">
          <cell r="D18" t="str">
            <v>м. Суми</v>
          </cell>
        </row>
        <row r="19">
          <cell r="D19" t="str">
            <v>ні</v>
          </cell>
        </row>
        <row r="21">
          <cell r="D21" t="str">
            <v>будівництво житлових та нежитлових будівель</v>
          </cell>
        </row>
        <row r="26">
          <cell r="D26" t="str">
            <v>1613-КЮ-14</v>
          </cell>
        </row>
        <row r="27">
          <cell r="D27" t="str">
            <v>кредитна лінія на поповнення обігових коштів</v>
          </cell>
        </row>
        <row r="28">
          <cell r="D28">
            <v>41736</v>
          </cell>
        </row>
        <row r="29">
          <cell r="D29">
            <v>42516</v>
          </cell>
        </row>
        <row r="30">
          <cell r="D30">
            <v>980</v>
          </cell>
        </row>
        <row r="31">
          <cell r="D31">
            <v>0.17</v>
          </cell>
        </row>
        <row r="33">
          <cell r="D33">
            <v>46362410.94</v>
          </cell>
        </row>
        <row r="34">
          <cell r="D34">
            <v>31000000</v>
          </cell>
        </row>
        <row r="36">
          <cell r="D36">
            <v>15362410.94</v>
          </cell>
        </row>
        <row r="39">
          <cell r="D39">
            <v>1002</v>
          </cell>
        </row>
        <row r="45">
          <cell r="D45" t="str">
            <v>так</v>
          </cell>
        </row>
        <row r="50">
          <cell r="D50" t="str">
            <v>ні</v>
          </cell>
        </row>
        <row r="51">
          <cell r="D51">
            <v>42132</v>
          </cell>
        </row>
        <row r="52">
          <cell r="D52">
            <v>42243</v>
          </cell>
        </row>
        <row r="56">
          <cell r="D56" t="str">
            <v>1.ні, 2 ні</v>
          </cell>
        </row>
        <row r="58">
          <cell r="D58" t="str">
            <v>1.18.11.2015</v>
          </cell>
        </row>
        <row r="62">
          <cell r="D62" t="str">
            <v>-</v>
          </cell>
        </row>
        <row r="64">
          <cell r="D64" t="str">
            <v>-</v>
          </cell>
        </row>
        <row r="65">
          <cell r="D65" t="str">
            <v>-</v>
          </cell>
        </row>
        <row r="74">
          <cell r="D74" t="str">
            <v>Уповноважений на зберігання НДУ, м. Київ, вул. Нижній Вал,17/8</v>
          </cell>
          <cell r="E74" t="str">
            <v>Уповноважений на зберігання НДУ, м. Київ, вул. Нижній Вал,17/8</v>
          </cell>
          <cell r="F74" t="str">
            <v>Уповноважений на зберігання НДУ, м. Київ, вул. Нижній Вал,17/8</v>
          </cell>
          <cell r="G74" t="str">
            <v>Уповноважений на зберігання НДУ, м. Київ, вул. Нижній Вал,17/8</v>
          </cell>
        </row>
        <row r="75">
          <cell r="D75">
            <v>670985.5</v>
          </cell>
          <cell r="E75">
            <v>8103910.71</v>
          </cell>
          <cell r="F75">
            <v>9200000</v>
          </cell>
          <cell r="G75">
            <v>475000</v>
          </cell>
        </row>
        <row r="76">
          <cell r="D76">
            <v>42094</v>
          </cell>
          <cell r="E76">
            <v>42153</v>
          </cell>
          <cell r="F76">
            <v>42034</v>
          </cell>
          <cell r="G76">
            <v>42094</v>
          </cell>
        </row>
        <row r="77">
          <cell r="D77">
            <v>654620</v>
          </cell>
          <cell r="E77">
            <v>6832957.5</v>
          </cell>
          <cell r="F77">
            <v>9225000</v>
          </cell>
          <cell r="G77">
            <v>9225000</v>
          </cell>
        </row>
        <row r="79">
          <cell r="D79" t="str">
            <v>цінні папери</v>
          </cell>
          <cell r="E79" t="str">
            <v>цінні папери</v>
          </cell>
          <cell r="F79" t="str">
            <v>цінні папери</v>
          </cell>
          <cell r="G79" t="str">
            <v>цінні папери</v>
          </cell>
        </row>
        <row r="80">
          <cell r="D80" t="str">
            <v>прості іменні акції емітенту ПАТ "ВЕЛИКОПОЛОВЕЦЬКЕ РТП" (код ЄДРПОУ 00904428)     </v>
          </cell>
          <cell r="E80" t="str">
            <v>інвестиційні сертифікати іменні бездокументарні емітенту ТОВ"КУА "Сіті Ессет Менеджмент"(Пзнвіф "Збалансовані заощадження")  код ЄДРІСІ  2331481 </v>
          </cell>
          <cell r="F80" t="str">
            <v>прості іменні акції емітенту ПАТ "Профінанс" (код ЄДРПОУ 37249988) </v>
          </cell>
          <cell r="G80" t="str">
            <v>прості іменні акції емітенту ПАТ "СІАМ-Капітал" (код ЄДРПОУ 35723951) </v>
          </cell>
        </row>
        <row r="81">
          <cell r="D81" t="str">
            <v>так</v>
          </cell>
          <cell r="E81" t="str">
            <v>так</v>
          </cell>
          <cell r="F81" t="str">
            <v>так</v>
          </cell>
          <cell r="G81" t="str">
            <v>так</v>
          </cell>
        </row>
        <row r="185">
          <cell r="D185" t="str">
            <v>-</v>
          </cell>
        </row>
        <row r="186">
          <cell r="D18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:F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2" t="s">
        <v>0</v>
      </c>
      <c r="B1" s="62"/>
      <c r="C1" s="1" t="str">
        <f>'[1]5.1.'!C8</f>
        <v>ТОВ "СТОУН БРІДЖ"</v>
      </c>
    </row>
    <row r="2" spans="1:3" ht="15">
      <c r="A2" s="62" t="s">
        <v>1</v>
      </c>
      <c r="B2" s="62"/>
      <c r="C2" s="2">
        <f>'[1]5.1.'!C9</f>
        <v>42309</v>
      </c>
    </row>
    <row r="3" spans="1:3" ht="30" customHeight="1">
      <c r="A3" s="62" t="s">
        <v>2</v>
      </c>
      <c r="B3" s="62"/>
      <c r="C3" s="3">
        <f>'[1]5.1.'!C10</f>
        <v>7407549.28</v>
      </c>
    </row>
    <row r="6" spans="1:6" ht="15">
      <c r="A6" s="63" t="s">
        <v>3</v>
      </c>
      <c r="B6" s="63"/>
      <c r="C6" s="63"/>
      <c r="D6" s="63"/>
      <c r="E6" s="63"/>
      <c r="F6" s="63"/>
    </row>
    <row r="7" spans="1:6" ht="1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15">
      <c r="A8" s="4">
        <v>1</v>
      </c>
      <c r="B8" s="5">
        <v>42549</v>
      </c>
      <c r="C8" s="6">
        <v>10356887.67</v>
      </c>
      <c r="D8" s="7" t="s">
        <v>10</v>
      </c>
      <c r="E8" s="8" t="s">
        <v>10</v>
      </c>
      <c r="F8" s="9" t="s">
        <v>11</v>
      </c>
    </row>
    <row r="9" spans="1:6" ht="15">
      <c r="A9" s="4">
        <v>2</v>
      </c>
      <c r="B9" s="5">
        <v>42593</v>
      </c>
      <c r="C9" s="6">
        <v>9321198.9</v>
      </c>
      <c r="D9" s="7" t="s">
        <v>10</v>
      </c>
      <c r="E9" s="8" t="s">
        <v>10</v>
      </c>
      <c r="F9" s="9" t="s">
        <v>11</v>
      </c>
    </row>
    <row r="10" spans="1:6" ht="15">
      <c r="A10" s="4">
        <v>3</v>
      </c>
      <c r="B10" s="5">
        <v>42618</v>
      </c>
      <c r="C10" s="6">
        <v>8389079.01</v>
      </c>
      <c r="D10" s="7" t="s">
        <v>10</v>
      </c>
      <c r="E10" s="8" t="s">
        <v>10</v>
      </c>
      <c r="F10" s="9" t="s">
        <v>11</v>
      </c>
    </row>
    <row r="11" spans="1:6" ht="15">
      <c r="A11" s="4">
        <v>4</v>
      </c>
      <c r="B11" s="5">
        <v>42636</v>
      </c>
      <c r="C11" s="10">
        <v>7550171.11</v>
      </c>
      <c r="D11" s="7" t="s">
        <v>10</v>
      </c>
      <c r="E11" s="8" t="s">
        <v>10</v>
      </c>
      <c r="F11" s="9" t="s">
        <v>11</v>
      </c>
    </row>
    <row r="12" spans="1:6" ht="15">
      <c r="A12" s="4">
        <v>5</v>
      </c>
      <c r="B12" s="5">
        <v>42758</v>
      </c>
      <c r="C12" s="6">
        <v>6795154</v>
      </c>
      <c r="D12" s="7" t="s">
        <v>10</v>
      </c>
      <c r="E12" s="8" t="s">
        <v>10</v>
      </c>
      <c r="F12" s="9" t="s">
        <v>11</v>
      </c>
    </row>
    <row r="13" spans="1:6" ht="15">
      <c r="A13" s="4">
        <v>6</v>
      </c>
      <c r="B13" s="5">
        <v>42779</v>
      </c>
      <c r="C13" s="6">
        <v>6115638.6</v>
      </c>
      <c r="D13" s="7" t="s">
        <v>10</v>
      </c>
      <c r="E13" s="8" t="s">
        <v>10</v>
      </c>
      <c r="F13" s="9" t="s">
        <v>11</v>
      </c>
    </row>
    <row r="14" spans="1:6" ht="15">
      <c r="A14" s="4">
        <v>7</v>
      </c>
      <c r="B14" s="5">
        <v>42795</v>
      </c>
      <c r="C14" s="6">
        <v>5436123.2</v>
      </c>
      <c r="D14" s="7" t="s">
        <v>10</v>
      </c>
      <c r="E14" s="8" t="s">
        <v>10</v>
      </c>
      <c r="F14" s="9" t="s">
        <v>11</v>
      </c>
    </row>
    <row r="15" spans="1:6" ht="15">
      <c r="A15" s="4">
        <v>8</v>
      </c>
      <c r="B15" s="5">
        <v>42816</v>
      </c>
      <c r="C15" s="6">
        <v>4756607.8</v>
      </c>
      <c r="D15" s="7" t="s">
        <v>10</v>
      </c>
      <c r="E15" s="8" t="s">
        <v>10</v>
      </c>
      <c r="F15" s="9" t="s">
        <v>11</v>
      </c>
    </row>
    <row r="16" spans="1:6" ht="15">
      <c r="A16" s="4">
        <v>9</v>
      </c>
      <c r="B16" s="5">
        <v>42881</v>
      </c>
      <c r="C16" s="6">
        <v>4280947.02</v>
      </c>
      <c r="D16" s="7" t="s">
        <v>10</v>
      </c>
      <c r="E16" s="8" t="s">
        <v>10</v>
      </c>
      <c r="F16" s="9" t="s">
        <v>11</v>
      </c>
    </row>
    <row r="17" spans="1:6" ht="15">
      <c r="A17" s="4">
        <v>10</v>
      </c>
      <c r="B17" s="5">
        <v>42900</v>
      </c>
      <c r="C17" s="6">
        <v>3852852.32</v>
      </c>
      <c r="D17" s="7" t="s">
        <v>10</v>
      </c>
      <c r="E17" s="8" t="s">
        <v>10</v>
      </c>
      <c r="F17" s="9" t="s">
        <v>11</v>
      </c>
    </row>
    <row r="18" spans="1:6" ht="15">
      <c r="A18" s="4">
        <v>11</v>
      </c>
      <c r="B18" s="5">
        <v>42919</v>
      </c>
      <c r="C18" s="6">
        <v>3424757.62</v>
      </c>
      <c r="D18" s="7" t="s">
        <v>10</v>
      </c>
      <c r="E18" s="8" t="s">
        <v>10</v>
      </c>
      <c r="F18" s="9" t="s">
        <v>11</v>
      </c>
    </row>
    <row r="19" spans="1:6" ht="15">
      <c r="A19" s="4">
        <v>12</v>
      </c>
      <c r="B19" s="5">
        <v>42935</v>
      </c>
      <c r="C19" s="6">
        <v>2996662.91</v>
      </c>
      <c r="D19" s="7" t="s">
        <v>10</v>
      </c>
      <c r="E19" s="8" t="s">
        <v>10</v>
      </c>
      <c r="F19" s="9" t="s">
        <v>11</v>
      </c>
    </row>
    <row r="20" spans="1:6" ht="15">
      <c r="A20" s="4">
        <v>13</v>
      </c>
      <c r="B20" s="5">
        <v>42992</v>
      </c>
      <c r="C20" s="6">
        <v>2696996.62</v>
      </c>
      <c r="D20" s="7" t="s">
        <v>10</v>
      </c>
      <c r="E20" s="8" t="s">
        <v>10</v>
      </c>
      <c r="F20" s="9" t="s">
        <v>11</v>
      </c>
    </row>
    <row r="21" spans="1:6" ht="15">
      <c r="A21" s="4">
        <v>14</v>
      </c>
      <c r="B21" s="5">
        <v>43006</v>
      </c>
      <c r="C21" s="6">
        <v>2427296.96</v>
      </c>
      <c r="D21" s="7" t="s">
        <v>10</v>
      </c>
      <c r="E21" s="8" t="s">
        <v>10</v>
      </c>
      <c r="F21" s="9" t="s">
        <v>11</v>
      </c>
    </row>
    <row r="22" spans="1:6" ht="15">
      <c r="A22" s="4">
        <v>15</v>
      </c>
      <c r="B22" s="5">
        <v>43020</v>
      </c>
      <c r="C22" s="6">
        <v>2157597.3</v>
      </c>
      <c r="D22" s="7" t="s">
        <v>10</v>
      </c>
      <c r="E22" s="8" t="s">
        <v>10</v>
      </c>
      <c r="F22" s="9" t="s">
        <v>11</v>
      </c>
    </row>
    <row r="23" spans="1:6" ht="15">
      <c r="A23" s="4">
        <v>16</v>
      </c>
      <c r="B23" s="5">
        <v>43035</v>
      </c>
      <c r="C23" s="6">
        <v>1887897.63</v>
      </c>
      <c r="D23" s="7" t="s">
        <v>10</v>
      </c>
      <c r="E23" s="8" t="s">
        <v>10</v>
      </c>
      <c r="F23" s="9" t="s">
        <v>11</v>
      </c>
    </row>
    <row r="24" spans="1:6" ht="15">
      <c r="A24" s="4">
        <v>17</v>
      </c>
      <c r="B24" s="5">
        <v>43080</v>
      </c>
      <c r="C24" s="6">
        <f>ROUND(C23*0.9,2)</f>
        <v>1699107.87</v>
      </c>
      <c r="D24" s="7" t="s">
        <v>10</v>
      </c>
      <c r="E24" s="8" t="s">
        <v>10</v>
      </c>
      <c r="F24" s="9" t="s">
        <v>11</v>
      </c>
    </row>
    <row r="25" spans="1:6" ht="15">
      <c r="A25" s="4">
        <v>18</v>
      </c>
      <c r="B25" s="5">
        <v>43095</v>
      </c>
      <c r="C25" s="6">
        <f>ROUND(C24*0.9,2)</f>
        <v>1529197.08</v>
      </c>
      <c r="D25" s="7" t="s">
        <v>10</v>
      </c>
      <c r="E25" s="8" t="s">
        <v>10</v>
      </c>
      <c r="F25" s="9" t="s">
        <v>11</v>
      </c>
    </row>
    <row r="26" spans="1:6" ht="15">
      <c r="A26" s="4">
        <v>19</v>
      </c>
      <c r="B26" s="5">
        <v>43110</v>
      </c>
      <c r="C26" s="6">
        <f>ROUND(C24*0.8,2)</f>
        <v>1359286.3</v>
      </c>
      <c r="D26" s="7" t="s">
        <v>10</v>
      </c>
      <c r="E26" s="8" t="s">
        <v>10</v>
      </c>
      <c r="F26" s="9" t="s">
        <v>11</v>
      </c>
    </row>
    <row r="27" spans="1:6" ht="15">
      <c r="A27" s="4">
        <v>20</v>
      </c>
      <c r="B27" s="5">
        <v>43124</v>
      </c>
      <c r="C27" s="6">
        <f>ROUND(C24*0.7,2)</f>
        <v>1189375.51</v>
      </c>
      <c r="D27" s="7" t="s">
        <v>10</v>
      </c>
      <c r="E27" s="8" t="s">
        <v>10</v>
      </c>
      <c r="F27" s="9" t="s">
        <v>11</v>
      </c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A28" sqref="A28:IV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1"/>
      <c r="B1" s="87" t="s">
        <v>12</v>
      </c>
      <c r="C1" s="88"/>
      <c r="D1" s="88"/>
      <c r="E1" s="88"/>
      <c r="F1" s="88"/>
      <c r="G1" s="88"/>
      <c r="H1" s="88"/>
      <c r="I1" s="88"/>
      <c r="J1" s="89"/>
      <c r="K1" s="12"/>
      <c r="L1" s="12"/>
      <c r="M1" s="12"/>
    </row>
    <row r="2" spans="1:13" ht="15">
      <c r="A2" s="11"/>
      <c r="B2" s="90"/>
      <c r="C2" s="91"/>
      <c r="D2" s="91"/>
      <c r="E2" s="91"/>
      <c r="F2" s="91"/>
      <c r="G2" s="91"/>
      <c r="H2" s="91"/>
      <c r="I2" s="91"/>
      <c r="J2" s="92"/>
      <c r="K2" s="12"/>
      <c r="L2" s="12"/>
      <c r="M2" s="12"/>
    </row>
    <row r="3" spans="1:13" ht="15.75">
      <c r="A3" s="11"/>
      <c r="B3" s="13" t="s">
        <v>13</v>
      </c>
      <c r="C3" s="93" t="str">
        <f>'[1]5.1.'!C6:D6</f>
        <v>станом на 01.03.2018 року</v>
      </c>
      <c r="D3" s="94"/>
      <c r="E3" s="95"/>
      <c r="F3" s="95"/>
      <c r="G3" s="95"/>
      <c r="H3" s="95"/>
      <c r="I3" s="95"/>
      <c r="J3" s="96"/>
      <c r="K3" s="12"/>
      <c r="L3" s="12"/>
      <c r="M3" s="12"/>
    </row>
    <row r="4" spans="1:13" ht="15">
      <c r="A4" s="11"/>
      <c r="B4" s="75" t="s">
        <v>14</v>
      </c>
      <c r="C4" s="97"/>
      <c r="D4" s="14"/>
      <c r="E4" s="76" t="s">
        <v>15</v>
      </c>
      <c r="F4" s="98"/>
      <c r="G4" s="98"/>
      <c r="H4" s="98"/>
      <c r="I4" s="98"/>
      <c r="J4" s="98"/>
      <c r="K4" s="12"/>
      <c r="L4" s="12"/>
      <c r="M4" s="12"/>
    </row>
    <row r="5" spans="1:10" ht="15">
      <c r="A5" s="11"/>
      <c r="B5" s="15" t="s">
        <v>16</v>
      </c>
      <c r="C5" s="16" t="str">
        <f>'[1]5.1.'!C4:D4</f>
        <v>ПАТ АБ "СТОЛИЧНИЙ"</v>
      </c>
      <c r="D5" s="17"/>
      <c r="E5" s="82" t="s">
        <v>17</v>
      </c>
      <c r="F5" s="84"/>
      <c r="G5" s="99" t="str">
        <f>'[1]5.1.'!D27</f>
        <v>кредитна лінія на поповнення обігових коштів</v>
      </c>
      <c r="H5" s="84"/>
      <c r="I5" s="100" t="s">
        <v>18</v>
      </c>
      <c r="J5" s="101" t="str">
        <f>'[1]5.1.'!D45</f>
        <v>так</v>
      </c>
    </row>
    <row r="6" spans="1:10" ht="15">
      <c r="A6" s="11"/>
      <c r="B6" s="18" t="s">
        <v>19</v>
      </c>
      <c r="C6" s="16" t="str">
        <f>'[1]5.1.'!D26</f>
        <v>1613-КЮ-14</v>
      </c>
      <c r="D6" s="17"/>
      <c r="E6" s="105" t="s">
        <v>20</v>
      </c>
      <c r="F6" s="83"/>
      <c r="G6" s="84"/>
      <c r="H6" s="106">
        <f>'[1]5.1.'!D33</f>
        <v>46362410.94</v>
      </c>
      <c r="I6" s="73"/>
      <c r="J6" s="102"/>
    </row>
    <row r="7" spans="1:10" ht="15">
      <c r="A7" s="11"/>
      <c r="B7" s="18" t="s">
        <v>21</v>
      </c>
      <c r="C7" s="16" t="str">
        <f>'[1]5.1.'!D15</f>
        <v>юридична особа</v>
      </c>
      <c r="D7" s="17"/>
      <c r="E7" s="82" t="s">
        <v>22</v>
      </c>
      <c r="F7" s="83"/>
      <c r="G7" s="84"/>
      <c r="H7" s="19">
        <f>'[1]5.1.'!D39</f>
        <v>1002</v>
      </c>
      <c r="I7" s="73"/>
      <c r="J7" s="103"/>
    </row>
    <row r="8" spans="1:10" ht="15">
      <c r="A8" s="11"/>
      <c r="B8" s="18" t="s">
        <v>23</v>
      </c>
      <c r="C8" s="16" t="str">
        <f>'[1]5.1.'!D21</f>
        <v>будівництво житлових та нежитлових будівель</v>
      </c>
      <c r="D8" s="17"/>
      <c r="E8" s="82" t="s">
        <v>24</v>
      </c>
      <c r="F8" s="83"/>
      <c r="G8" s="84"/>
      <c r="H8" s="20" t="str">
        <f>IF(ISBLANK('[1]5.1.'!D183),"ні","так")</f>
        <v>ні</v>
      </c>
      <c r="I8" s="74"/>
      <c r="J8" s="104"/>
    </row>
    <row r="9" spans="1:10" ht="36" customHeight="1">
      <c r="A9" s="11"/>
      <c r="B9" s="18" t="s">
        <v>25</v>
      </c>
      <c r="C9" s="16" t="str">
        <f>'[1]5.1.'!D19</f>
        <v>ні</v>
      </c>
      <c r="D9" s="17"/>
      <c r="E9" s="67" t="s">
        <v>26</v>
      </c>
      <c r="F9" s="67" t="s">
        <v>27</v>
      </c>
      <c r="G9" s="85" t="s">
        <v>28</v>
      </c>
      <c r="H9" s="67" t="s">
        <v>29</v>
      </c>
      <c r="I9" s="67" t="s">
        <v>30</v>
      </c>
      <c r="J9" s="67" t="s">
        <v>31</v>
      </c>
    </row>
    <row r="10" spans="1:10" ht="31.5" customHeight="1">
      <c r="A10" s="11"/>
      <c r="B10" s="69" t="s">
        <v>32</v>
      </c>
      <c r="C10" s="72" t="str">
        <f>'[1]5.1.'!D18</f>
        <v>м. Суми</v>
      </c>
      <c r="D10" s="17"/>
      <c r="E10" s="68"/>
      <c r="F10" s="68"/>
      <c r="G10" s="86"/>
      <c r="H10" s="68"/>
      <c r="I10" s="68"/>
      <c r="J10" s="68"/>
    </row>
    <row r="11" spans="1:10" ht="15">
      <c r="A11" s="11"/>
      <c r="B11" s="70"/>
      <c r="C11" s="73"/>
      <c r="D11" s="17"/>
      <c r="E11" s="21">
        <f>'[1]5.1.'!D28</f>
        <v>41736</v>
      </c>
      <c r="F11" s="21">
        <f>'[1]5.1.'!D29</f>
        <v>42516</v>
      </c>
      <c r="G11" s="22">
        <f>'[1]5.1.'!D30</f>
        <v>980</v>
      </c>
      <c r="H11" s="23">
        <f>'[1]5.1.'!D34</f>
        <v>31000000</v>
      </c>
      <c r="I11" s="24">
        <f>'[1]5.1.'!D36</f>
        <v>15362410.94</v>
      </c>
      <c r="J11" s="25">
        <f>'[1]5.1.'!D31</f>
        <v>0.17</v>
      </c>
    </row>
    <row r="12" spans="1:10" ht="15">
      <c r="A12" s="11"/>
      <c r="B12" s="70"/>
      <c r="C12" s="73"/>
      <c r="D12" s="26"/>
      <c r="E12" s="21"/>
      <c r="F12" s="21"/>
      <c r="G12" s="22"/>
      <c r="H12" s="23"/>
      <c r="I12" s="23"/>
      <c r="J12" s="25"/>
    </row>
    <row r="13" spans="1:10" ht="15">
      <c r="A13" s="11"/>
      <c r="B13" s="71"/>
      <c r="C13" s="74"/>
      <c r="D13" s="26"/>
      <c r="E13" s="21"/>
      <c r="F13" s="21"/>
      <c r="G13" s="22"/>
      <c r="H13" s="23"/>
      <c r="I13" s="23"/>
      <c r="J13" s="25"/>
    </row>
    <row r="14" spans="1:10" ht="15">
      <c r="A14" s="11"/>
      <c r="B14" s="27"/>
      <c r="C14" s="28"/>
      <c r="D14" s="26"/>
      <c r="E14" s="29"/>
      <c r="F14" s="29"/>
      <c r="G14" s="30"/>
      <c r="H14" s="31"/>
      <c r="I14" s="31"/>
      <c r="J14" s="32"/>
    </row>
    <row r="15" spans="1:10" ht="15">
      <c r="A15" s="11"/>
      <c r="B15" s="75" t="s">
        <v>33</v>
      </c>
      <c r="C15" s="76"/>
      <c r="D15" s="33"/>
      <c r="E15" s="77" t="s">
        <v>34</v>
      </c>
      <c r="F15" s="78"/>
      <c r="G15" s="78"/>
      <c r="H15" s="78"/>
      <c r="I15" s="78"/>
      <c r="J15" s="79"/>
    </row>
    <row r="16" spans="1:10" ht="30">
      <c r="A16" s="11"/>
      <c r="B16" s="34" t="s">
        <v>35</v>
      </c>
      <c r="C16" s="35" t="str">
        <f>'[1]5.1.'!D50</f>
        <v>ні</v>
      </c>
      <c r="D16" s="36"/>
      <c r="E16" s="80" t="s">
        <v>36</v>
      </c>
      <c r="F16" s="81"/>
      <c r="G16" s="37" t="s">
        <v>37</v>
      </c>
      <c r="H16" s="37" t="s">
        <v>38</v>
      </c>
      <c r="I16" s="37" t="s">
        <v>39</v>
      </c>
      <c r="J16" s="38"/>
    </row>
    <row r="17" spans="1:10" ht="16.5" customHeight="1">
      <c r="A17" s="11"/>
      <c r="B17" s="34" t="s">
        <v>40</v>
      </c>
      <c r="C17" s="39">
        <f>'[1]5.1.'!D51</f>
        <v>42132</v>
      </c>
      <c r="D17" s="40"/>
      <c r="E17" s="64" t="s">
        <v>41</v>
      </c>
      <c r="F17" s="65"/>
      <c r="G17" s="107" t="s">
        <v>10</v>
      </c>
      <c r="H17" s="107" t="s">
        <v>10</v>
      </c>
      <c r="I17" s="41" t="s">
        <v>42</v>
      </c>
      <c r="J17" s="42" t="s">
        <v>43</v>
      </c>
    </row>
    <row r="18" spans="1:10" ht="15">
      <c r="A18" s="11"/>
      <c r="B18" s="34" t="s">
        <v>44</v>
      </c>
      <c r="C18" s="39">
        <f>'[1]5.1.'!D52</f>
        <v>42243</v>
      </c>
      <c r="D18" s="40"/>
      <c r="E18" s="64" t="s">
        <v>45</v>
      </c>
      <c r="F18" s="65"/>
      <c r="G18" s="107" t="s">
        <v>10</v>
      </c>
      <c r="H18" s="107" t="s">
        <v>10</v>
      </c>
      <c r="I18" s="41" t="s">
        <v>42</v>
      </c>
      <c r="J18" s="42" t="s">
        <v>43</v>
      </c>
    </row>
    <row r="19" spans="1:10" ht="15">
      <c r="A19" s="11"/>
      <c r="B19" s="34" t="s">
        <v>46</v>
      </c>
      <c r="C19" s="35" t="str">
        <f>'[1]5.1.'!D58</f>
        <v>1.18.11.2015</v>
      </c>
      <c r="D19" s="40"/>
      <c r="E19" s="64" t="s">
        <v>47</v>
      </c>
      <c r="F19" s="65"/>
      <c r="G19" s="107" t="s">
        <v>10</v>
      </c>
      <c r="H19" s="107" t="s">
        <v>10</v>
      </c>
      <c r="I19" s="41" t="s">
        <v>42</v>
      </c>
      <c r="J19" s="42" t="s">
        <v>43</v>
      </c>
    </row>
    <row r="20" spans="1:10" ht="15">
      <c r="A20" s="11"/>
      <c r="B20" s="34" t="s">
        <v>48</v>
      </c>
      <c r="C20" s="35" t="str">
        <f>'[1]5.1.'!D56</f>
        <v>1.ні, 2 ні</v>
      </c>
      <c r="D20" s="40"/>
      <c r="E20" s="64" t="s">
        <v>49</v>
      </c>
      <c r="F20" s="65"/>
      <c r="G20" s="107" t="s">
        <v>10</v>
      </c>
      <c r="H20" s="107" t="s">
        <v>10</v>
      </c>
      <c r="I20" s="41" t="s">
        <v>42</v>
      </c>
      <c r="J20" s="42" t="s">
        <v>43</v>
      </c>
    </row>
    <row r="21" spans="1:10" ht="15">
      <c r="A21" s="11"/>
      <c r="B21" s="34" t="s">
        <v>50</v>
      </c>
      <c r="C21" s="39" t="str">
        <f>'[1]5.1.'!D62</f>
        <v>-</v>
      </c>
      <c r="D21" s="40"/>
      <c r="E21" s="64" t="s">
        <v>51</v>
      </c>
      <c r="F21" s="65"/>
      <c r="G21" s="107" t="s">
        <v>10</v>
      </c>
      <c r="H21" s="107" t="s">
        <v>10</v>
      </c>
      <c r="I21" s="41" t="s">
        <v>42</v>
      </c>
      <c r="J21" s="42" t="s">
        <v>43</v>
      </c>
    </row>
    <row r="22" spans="1:10" ht="15" customHeight="1">
      <c r="A22" s="11"/>
      <c r="B22" s="34" t="s">
        <v>52</v>
      </c>
      <c r="C22" s="35" t="str">
        <f>'[1]5.1.'!D64</f>
        <v>-</v>
      </c>
      <c r="D22" s="40"/>
      <c r="E22" s="64" t="s">
        <v>53</v>
      </c>
      <c r="F22" s="65"/>
      <c r="G22" s="107" t="s">
        <v>10</v>
      </c>
      <c r="H22" s="107" t="s">
        <v>10</v>
      </c>
      <c r="I22" s="41" t="s">
        <v>42</v>
      </c>
      <c r="J22" s="42" t="s">
        <v>43</v>
      </c>
    </row>
    <row r="23" spans="1:10" ht="15.75" customHeight="1">
      <c r="A23" s="11"/>
      <c r="B23" s="34" t="s">
        <v>54</v>
      </c>
      <c r="C23" s="39" t="str">
        <f>'[1]5.1.'!D65</f>
        <v>-</v>
      </c>
      <c r="D23" s="40"/>
      <c r="E23" s="64" t="s">
        <v>55</v>
      </c>
      <c r="F23" s="65"/>
      <c r="G23" s="107" t="s">
        <v>10</v>
      </c>
      <c r="H23" s="107" t="s">
        <v>10</v>
      </c>
      <c r="I23" s="41" t="s">
        <v>42</v>
      </c>
      <c r="J23" s="42" t="s">
        <v>43</v>
      </c>
    </row>
    <row r="24" spans="1:10" ht="15">
      <c r="A24" s="43"/>
      <c r="B24" s="44"/>
      <c r="C24" s="44"/>
      <c r="D24" s="44"/>
      <c r="E24" s="66" t="s">
        <v>56</v>
      </c>
      <c r="F24" s="65"/>
      <c r="G24" s="108">
        <f>SUM(G17:G23)</f>
        <v>0</v>
      </c>
      <c r="H24" s="108">
        <f>SUM(H17:H23)</f>
        <v>0</v>
      </c>
      <c r="I24" s="45"/>
      <c r="J24" s="46"/>
    </row>
    <row r="25" spans="1:10" ht="15">
      <c r="A25" s="43"/>
      <c r="B25" s="44"/>
      <c r="C25" s="44"/>
      <c r="D25" s="44"/>
      <c r="E25" s="47"/>
      <c r="F25" s="47"/>
      <c r="G25" s="48"/>
      <c r="H25" s="48"/>
      <c r="I25" s="48"/>
      <c r="J25" s="48"/>
    </row>
    <row r="26" spans="1:10" ht="15">
      <c r="A26" s="43"/>
      <c r="B26" s="44"/>
      <c r="C26" s="44"/>
      <c r="D26" s="44"/>
      <c r="E26" s="47"/>
      <c r="F26" s="47"/>
      <c r="G26" s="48"/>
      <c r="H26" s="48"/>
      <c r="I26" s="48"/>
      <c r="J26" s="48"/>
    </row>
    <row r="27" spans="1:10" ht="15">
      <c r="A27" s="43"/>
      <c r="B27" s="44"/>
      <c r="C27" s="44"/>
      <c r="D27" s="44"/>
      <c r="E27" s="47"/>
      <c r="F27" s="47"/>
      <c r="G27" s="48"/>
      <c r="H27" s="48"/>
      <c r="I27" s="48"/>
      <c r="J27" s="48"/>
    </row>
    <row r="28" spans="1:10" s="115" customFormat="1" ht="15">
      <c r="A28" s="109"/>
      <c r="B28" s="110" t="s">
        <v>57</v>
      </c>
      <c r="C28" s="111"/>
      <c r="D28" s="112"/>
      <c r="E28" s="112"/>
      <c r="F28" s="113"/>
      <c r="G28" s="114"/>
      <c r="H28" s="114"/>
      <c r="I28" s="114"/>
      <c r="J28" s="114"/>
    </row>
    <row r="29" spans="1:10" ht="15">
      <c r="A29" s="43"/>
      <c r="F29" s="47"/>
      <c r="G29" s="48"/>
      <c r="H29" s="48"/>
      <c r="I29" s="48"/>
      <c r="J29" s="48"/>
    </row>
    <row r="30" spans="1:10" ht="38.25" customHeight="1">
      <c r="A30" s="43"/>
      <c r="F30" s="49"/>
      <c r="H30" s="49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B28:C28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4" sqref="A24:F2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16.8515625" style="0" customWidth="1"/>
    <col min="5" max="5" width="18.7109375" style="0" customWidth="1"/>
    <col min="6" max="23" width="0" style="0" hidden="1" customWidth="1"/>
  </cols>
  <sheetData>
    <row r="1" ht="15">
      <c r="A1" s="50" t="s">
        <v>58</v>
      </c>
    </row>
    <row r="2" spans="1:23" ht="45.75">
      <c r="A2" s="51" t="s">
        <v>59</v>
      </c>
      <c r="B2" s="52" t="str">
        <f>'[1]5.1.'!D74</f>
        <v>Уповноважений на зберігання НДУ, м. Київ, вул. Нижній Вал,17/8</v>
      </c>
      <c r="C2" s="52" t="str">
        <f>'[1]5.1.'!E74</f>
        <v>Уповноважений на зберігання НДУ, м. Київ, вул. Нижній Вал,17/8</v>
      </c>
      <c r="D2" s="52" t="str">
        <f>'[1]5.1.'!F74</f>
        <v>Уповноважений на зберігання НДУ, м. Київ, вул. Нижній Вал,17/8</v>
      </c>
      <c r="E2" s="52" t="str">
        <f>'[1]5.1.'!G74</f>
        <v>Уповноважений на зберігання НДУ, м. Київ, вул. Нижній Вал,17/8</v>
      </c>
      <c r="F2" s="52">
        <f>'[1]5.1.'!H74</f>
        <v>0</v>
      </c>
      <c r="G2" s="52">
        <f>'[1]5.1.'!I74</f>
        <v>0</v>
      </c>
      <c r="H2" s="52">
        <f>'[1]5.1.'!J74</f>
        <v>0</v>
      </c>
      <c r="I2" s="52">
        <f>'[1]5.1.'!K74</f>
        <v>0</v>
      </c>
      <c r="J2" s="52">
        <f>'[1]5.1.'!L74</f>
        <v>0</v>
      </c>
      <c r="K2" s="52">
        <f>'[1]5.1.'!M74</f>
        <v>0</v>
      </c>
      <c r="L2" s="52">
        <f>'[1]5.1.'!N74</f>
        <v>0</v>
      </c>
      <c r="M2" s="52">
        <f>'[1]5.1.'!O74</f>
        <v>0</v>
      </c>
      <c r="N2" s="52">
        <f>'[1]5.1.'!P74</f>
        <v>0</v>
      </c>
      <c r="O2" s="52">
        <f>'[1]5.1.'!Q74</f>
        <v>0</v>
      </c>
      <c r="P2" s="52">
        <f>'[1]5.1.'!R74</f>
        <v>0</v>
      </c>
      <c r="Q2" s="52">
        <f>'[1]5.1.'!S74</f>
        <v>0</v>
      </c>
      <c r="R2" s="52">
        <f>'[1]5.1.'!T74</f>
        <v>0</v>
      </c>
      <c r="S2" s="52">
        <f>'[1]5.1.'!U74</f>
        <v>0</v>
      </c>
      <c r="T2" s="52">
        <f>'[1]5.1.'!V74</f>
        <v>0</v>
      </c>
      <c r="U2" s="52">
        <f>'[1]5.1.'!W74</f>
        <v>0</v>
      </c>
      <c r="V2" s="52">
        <f>'[1]5.1.'!X74</f>
        <v>0</v>
      </c>
      <c r="W2" s="52">
        <f>'[1]5.1.'!Y74</f>
        <v>0</v>
      </c>
    </row>
    <row r="3" spans="1:23" ht="15">
      <c r="A3" s="53" t="s">
        <v>60</v>
      </c>
      <c r="B3" s="54">
        <f>'[1]5.1.'!D75</f>
        <v>670985.5</v>
      </c>
      <c r="C3" s="54">
        <f>'[1]5.1.'!E75</f>
        <v>8103910.71</v>
      </c>
      <c r="D3" s="54">
        <f>'[1]5.1.'!F75</f>
        <v>9200000</v>
      </c>
      <c r="E3" s="54">
        <f>'[1]5.1.'!G75</f>
        <v>475000</v>
      </c>
      <c r="F3" s="54">
        <f>'[1]5.1.'!H75</f>
        <v>0</v>
      </c>
      <c r="G3" s="54">
        <f>'[1]5.1.'!I75</f>
        <v>0</v>
      </c>
      <c r="H3" s="54">
        <f>'[1]5.1.'!J75</f>
        <v>0</v>
      </c>
      <c r="I3" s="54">
        <f>'[1]5.1.'!K75</f>
        <v>0</v>
      </c>
      <c r="J3" s="54">
        <f>'[1]5.1.'!L75</f>
        <v>0</v>
      </c>
      <c r="K3" s="54">
        <f>'[1]5.1.'!M75</f>
        <v>0</v>
      </c>
      <c r="L3" s="54">
        <f>'[1]5.1.'!N75</f>
        <v>0</v>
      </c>
      <c r="M3" s="54">
        <f>'[1]5.1.'!O75</f>
        <v>0</v>
      </c>
      <c r="N3" s="54">
        <f>'[1]5.1.'!P75</f>
        <v>0</v>
      </c>
      <c r="O3" s="54">
        <f>'[1]5.1.'!Q75</f>
        <v>0</v>
      </c>
      <c r="P3" s="54">
        <f>'[1]5.1.'!R75</f>
        <v>0</v>
      </c>
      <c r="Q3" s="54">
        <f>'[1]5.1.'!S75</f>
        <v>0</v>
      </c>
      <c r="R3" s="54">
        <f>'[1]5.1.'!T75</f>
        <v>0</v>
      </c>
      <c r="S3" s="54">
        <f>'[1]5.1.'!U75</f>
        <v>0</v>
      </c>
      <c r="T3" s="54">
        <f>'[1]5.1.'!V75</f>
        <v>0</v>
      </c>
      <c r="U3" s="54">
        <f>'[1]5.1.'!W75</f>
        <v>0</v>
      </c>
      <c r="V3" s="54">
        <f>'[1]5.1.'!X75</f>
        <v>0</v>
      </c>
      <c r="W3" s="54">
        <f>'[1]5.1.'!Y75</f>
        <v>0</v>
      </c>
    </row>
    <row r="4" spans="1:23" ht="15">
      <c r="A4" s="53" t="s">
        <v>61</v>
      </c>
      <c r="B4" s="55">
        <f>IF('[1]5.1.'!D76=0," ",'[1]5.1.'!D76)</f>
        <v>42094</v>
      </c>
      <c r="C4" s="55">
        <f>IF('[1]5.1.'!E76=0," ",'[1]5.1.'!E76)</f>
        <v>42153</v>
      </c>
      <c r="D4" s="55">
        <f>IF('[1]5.1.'!F76=0," ",'[1]5.1.'!F76)</f>
        <v>42034</v>
      </c>
      <c r="E4" s="55">
        <f>IF('[1]5.1.'!G76=0," ",'[1]5.1.'!G76)</f>
        <v>42094</v>
      </c>
      <c r="F4" s="55" t="str">
        <f>IF('[1]5.1.'!H76=0," ",'[1]5.1.'!H76)</f>
        <v> </v>
      </c>
      <c r="G4" s="55" t="str">
        <f>IF('[1]5.1.'!I76=0," ",'[1]5.1.'!I76)</f>
        <v> </v>
      </c>
      <c r="H4" s="55" t="str">
        <f>IF('[1]5.1.'!J76=0," ",'[1]5.1.'!J76)</f>
        <v> </v>
      </c>
      <c r="I4" s="55" t="str">
        <f>IF('[1]5.1.'!K76=0," ",'[1]5.1.'!K76)</f>
        <v> </v>
      </c>
      <c r="J4" s="55" t="str">
        <f>IF('[1]5.1.'!L76=0," ",'[1]5.1.'!L76)</f>
        <v> </v>
      </c>
      <c r="K4" s="55" t="str">
        <f>IF('[1]5.1.'!M76=0," ",'[1]5.1.'!M76)</f>
        <v> </v>
      </c>
      <c r="L4" s="55" t="str">
        <f>IF('[1]5.1.'!N76=0," ",'[1]5.1.'!N76)</f>
        <v> </v>
      </c>
      <c r="M4" s="55" t="str">
        <f>IF('[1]5.1.'!O76=0," ",'[1]5.1.'!O76)</f>
        <v> </v>
      </c>
      <c r="N4" s="55" t="str">
        <f>IF('[1]5.1.'!P76=0," ",'[1]5.1.'!P76)</f>
        <v> </v>
      </c>
      <c r="O4" s="55" t="str">
        <f>IF('[1]5.1.'!Q76=0," ",'[1]5.1.'!Q76)</f>
        <v> </v>
      </c>
      <c r="P4" s="55" t="str">
        <f>IF('[1]5.1.'!R76=0," ",'[1]5.1.'!R76)</f>
        <v> </v>
      </c>
      <c r="Q4" s="55" t="str">
        <f>IF('[1]5.1.'!S76=0," ",'[1]5.1.'!S76)</f>
        <v> </v>
      </c>
      <c r="R4" s="55" t="str">
        <f>IF('[1]5.1.'!T76=0," ",'[1]5.1.'!T76)</f>
        <v> </v>
      </c>
      <c r="S4" s="55" t="str">
        <f>IF('[1]5.1.'!U76=0," ",'[1]5.1.'!U76)</f>
        <v> </v>
      </c>
      <c r="T4" s="55" t="str">
        <f>IF('[1]5.1.'!V76=0," ",'[1]5.1.'!V76)</f>
        <v> </v>
      </c>
      <c r="U4" s="55" t="str">
        <f>IF('[1]5.1.'!W76=0," ",'[1]5.1.'!W76)</f>
        <v> </v>
      </c>
      <c r="V4" s="55" t="str">
        <f>IF('[1]5.1.'!X76=0," ",'[1]5.1.'!X76)</f>
        <v> </v>
      </c>
      <c r="W4" s="55" t="str">
        <f>IF('[1]5.1.'!Y76=0," ",'[1]5.1.'!Y76)</f>
        <v> </v>
      </c>
    </row>
    <row r="5" spans="1:23" ht="15">
      <c r="A5" s="53" t="s">
        <v>62</v>
      </c>
      <c r="B5" s="54">
        <f>'[1]5.1.'!D77</f>
        <v>654620</v>
      </c>
      <c r="C5" s="54">
        <f>'[1]5.1.'!E77</f>
        <v>6832957.5</v>
      </c>
      <c r="D5" s="54">
        <f>'[1]5.1.'!F77</f>
        <v>9225000</v>
      </c>
      <c r="E5" s="54">
        <f>'[1]5.1.'!G77</f>
        <v>9225000</v>
      </c>
      <c r="F5" s="54">
        <f>'[1]5.1.'!H77</f>
        <v>0</v>
      </c>
      <c r="G5" s="54">
        <f>'[1]5.1.'!I77</f>
        <v>0</v>
      </c>
      <c r="H5" s="54">
        <f>'[1]5.1.'!J77</f>
        <v>0</v>
      </c>
      <c r="I5" s="54">
        <f>'[1]5.1.'!K77</f>
        <v>0</v>
      </c>
      <c r="J5" s="54">
        <f>'[1]5.1.'!L77</f>
        <v>0</v>
      </c>
      <c r="K5" s="54">
        <f>'[1]5.1.'!M77</f>
        <v>0</v>
      </c>
      <c r="L5" s="54">
        <f>'[1]5.1.'!N77</f>
        <v>0</v>
      </c>
      <c r="M5" s="54">
        <f>'[1]5.1.'!O77</f>
        <v>0</v>
      </c>
      <c r="N5" s="54">
        <f>'[1]5.1.'!P77</f>
        <v>0</v>
      </c>
      <c r="O5" s="54">
        <f>'[1]5.1.'!Q77</f>
        <v>0</v>
      </c>
      <c r="P5" s="54">
        <f>'[1]5.1.'!R77</f>
        <v>0</v>
      </c>
      <c r="Q5" s="54">
        <f>'[1]5.1.'!S77</f>
        <v>0</v>
      </c>
      <c r="R5" s="54">
        <f>'[1]5.1.'!T77</f>
        <v>0</v>
      </c>
      <c r="S5" s="54">
        <f>'[1]5.1.'!U77</f>
        <v>0</v>
      </c>
      <c r="T5" s="54">
        <f>'[1]5.1.'!V77</f>
        <v>0</v>
      </c>
      <c r="U5" s="54">
        <f>'[1]5.1.'!W77</f>
        <v>0</v>
      </c>
      <c r="V5" s="54">
        <f>'[1]5.1.'!X77</f>
        <v>0</v>
      </c>
      <c r="W5" s="54">
        <f>'[1]5.1.'!Y77</f>
        <v>0</v>
      </c>
    </row>
    <row r="6" spans="1:23" ht="22.5">
      <c r="A6" s="53" t="s">
        <v>63</v>
      </c>
      <c r="B6" s="52" t="str">
        <f>'[1]5.1.'!D79</f>
        <v>цінні папери</v>
      </c>
      <c r="C6" s="52" t="str">
        <f>'[1]5.1.'!E79</f>
        <v>цінні папери</v>
      </c>
      <c r="D6" s="52" t="str">
        <f>'[1]5.1.'!F79</f>
        <v>цінні папери</v>
      </c>
      <c r="E6" s="52" t="str">
        <f>'[1]5.1.'!G79</f>
        <v>цінні папери</v>
      </c>
      <c r="F6" s="52">
        <f>'[1]5.1.'!H79</f>
        <v>0</v>
      </c>
      <c r="G6" s="52">
        <f>'[1]5.1.'!I79</f>
        <v>0</v>
      </c>
      <c r="H6" s="52">
        <f>'[1]5.1.'!J79</f>
        <v>0</v>
      </c>
      <c r="I6" s="52">
        <f>'[1]5.1.'!K79</f>
        <v>0</v>
      </c>
      <c r="J6" s="52">
        <f>'[1]5.1.'!L79</f>
        <v>0</v>
      </c>
      <c r="K6" s="52">
        <f>'[1]5.1.'!M79</f>
        <v>0</v>
      </c>
      <c r="L6" s="52">
        <f>'[1]5.1.'!N79</f>
        <v>0</v>
      </c>
      <c r="M6" s="52">
        <f>'[1]5.1.'!O79</f>
        <v>0</v>
      </c>
      <c r="N6" s="52">
        <f>'[1]5.1.'!P79</f>
        <v>0</v>
      </c>
      <c r="O6" s="52">
        <f>'[1]5.1.'!Q79</f>
        <v>0</v>
      </c>
      <c r="P6" s="52">
        <f>'[1]5.1.'!R79</f>
        <v>0</v>
      </c>
      <c r="Q6" s="52">
        <f>'[1]5.1.'!S79</f>
        <v>0</v>
      </c>
      <c r="R6" s="52">
        <f>'[1]5.1.'!T79</f>
        <v>0</v>
      </c>
      <c r="S6" s="52">
        <f>'[1]5.1.'!U79</f>
        <v>0</v>
      </c>
      <c r="T6" s="52">
        <f>'[1]5.1.'!V79</f>
        <v>0</v>
      </c>
      <c r="U6" s="52">
        <f>'[1]5.1.'!W79</f>
        <v>0</v>
      </c>
      <c r="V6" s="52">
        <f>'[1]5.1.'!X79</f>
        <v>0</v>
      </c>
      <c r="W6" s="52">
        <f>'[1]5.1.'!Y79</f>
        <v>0</v>
      </c>
    </row>
    <row r="7" spans="1:23" s="57" customFormat="1" ht="119.25" customHeight="1">
      <c r="A7" s="56" t="s">
        <v>64</v>
      </c>
      <c r="B7" s="52" t="str">
        <f>'[1]5.1.'!D80</f>
        <v>прості іменні акції емітенту ПАТ "ВЕЛИКОПОЛОВЕЦЬКЕ РТП" (код ЄДРПОУ 00904428)     </v>
      </c>
      <c r="C7" s="52" t="str">
        <f>'[1]5.1.'!E80</f>
        <v>інвестиційні сертифікати іменні бездокументарні емітенту ТОВ"КУА "Сіті Ессет Менеджмент"(Пзнвіф "Збалансовані заощадження")  код ЄДРІСІ  2331481 </v>
      </c>
      <c r="D7" s="52" t="str">
        <f>'[1]5.1.'!F80</f>
        <v>прості іменні акції емітенту ПАТ "Профінанс" (код ЄДРПОУ 37249988) </v>
      </c>
      <c r="E7" s="52" t="str">
        <f>'[1]5.1.'!G80</f>
        <v>прості іменні акції емітенту ПАТ "СІАМ-Капітал" (код ЄДРПОУ 35723951) </v>
      </c>
      <c r="F7" s="52">
        <f>'[1]5.1.'!H80</f>
        <v>0</v>
      </c>
      <c r="G7" s="52">
        <f>'[1]5.1.'!I80</f>
        <v>0</v>
      </c>
      <c r="H7" s="52">
        <f>'[1]5.1.'!J80</f>
        <v>0</v>
      </c>
      <c r="I7" s="52">
        <f>'[1]5.1.'!K80</f>
        <v>0</v>
      </c>
      <c r="J7" s="52">
        <f>'[1]5.1.'!L80</f>
        <v>0</v>
      </c>
      <c r="K7" s="52">
        <f>'[1]5.1.'!M80</f>
        <v>0</v>
      </c>
      <c r="L7" s="52">
        <f>'[1]5.1.'!N80</f>
        <v>0</v>
      </c>
      <c r="M7" s="52">
        <f>'[1]5.1.'!O80</f>
        <v>0</v>
      </c>
      <c r="N7" s="52">
        <f>'[1]5.1.'!P80</f>
        <v>0</v>
      </c>
      <c r="O7" s="52">
        <f>'[1]5.1.'!Q80</f>
        <v>0</v>
      </c>
      <c r="P7" s="52">
        <f>'[1]5.1.'!R80</f>
        <v>0</v>
      </c>
      <c r="Q7" s="52">
        <f>'[1]5.1.'!S80</f>
        <v>0</v>
      </c>
      <c r="R7" s="52">
        <f>'[1]5.1.'!T80</f>
        <v>0</v>
      </c>
      <c r="S7" s="52">
        <f>'[1]5.1.'!U80</f>
        <v>0</v>
      </c>
      <c r="T7" s="52">
        <f>'[1]5.1.'!V80</f>
        <v>0</v>
      </c>
      <c r="U7" s="52">
        <f>'[1]5.1.'!W80</f>
        <v>0</v>
      </c>
      <c r="V7" s="52">
        <f>'[1]5.1.'!X80</f>
        <v>0</v>
      </c>
      <c r="W7" s="52">
        <f>'[1]5.1.'!Y80</f>
        <v>0</v>
      </c>
    </row>
    <row r="8" spans="1:23" ht="33.75">
      <c r="A8" s="56" t="s">
        <v>65</v>
      </c>
      <c r="B8" s="52" t="str">
        <f>'[1]5.1.'!D81</f>
        <v>так</v>
      </c>
      <c r="C8" s="52" t="str">
        <f>'[1]5.1.'!E81</f>
        <v>так</v>
      </c>
      <c r="D8" s="52" t="str">
        <f>'[1]5.1.'!F81</f>
        <v>так</v>
      </c>
      <c r="E8" s="52" t="str">
        <f>'[1]5.1.'!G81</f>
        <v>так</v>
      </c>
      <c r="F8" s="52">
        <f>'[1]5.1.'!H81</f>
        <v>0</v>
      </c>
      <c r="G8" s="52">
        <f>'[1]5.1.'!I81</f>
        <v>0</v>
      </c>
      <c r="H8" s="52">
        <f>'[1]5.1.'!J81</f>
        <v>0</v>
      </c>
      <c r="I8" s="52">
        <f>'[1]5.1.'!K81</f>
        <v>0</v>
      </c>
      <c r="J8" s="52">
        <f>'[1]5.1.'!L81</f>
        <v>0</v>
      </c>
      <c r="K8" s="52">
        <f>'[1]5.1.'!M81</f>
        <v>0</v>
      </c>
      <c r="L8" s="52">
        <f>'[1]5.1.'!N81</f>
        <v>0</v>
      </c>
      <c r="M8" s="52">
        <f>'[1]5.1.'!O81</f>
        <v>0</v>
      </c>
      <c r="N8" s="52">
        <f>'[1]5.1.'!P81</f>
        <v>0</v>
      </c>
      <c r="O8" s="52">
        <f>'[1]5.1.'!Q81</f>
        <v>0</v>
      </c>
      <c r="P8" s="52">
        <f>'[1]5.1.'!R81</f>
        <v>0</v>
      </c>
      <c r="Q8" s="52">
        <f>'[1]5.1.'!S81</f>
        <v>0</v>
      </c>
      <c r="R8" s="52">
        <f>'[1]5.1.'!T81</f>
        <v>0</v>
      </c>
      <c r="S8" s="52">
        <f>'[1]5.1.'!U81</f>
        <v>0</v>
      </c>
      <c r="T8" s="52">
        <f>'[1]5.1.'!V81</f>
        <v>0</v>
      </c>
      <c r="U8" s="52">
        <f>'[1]5.1.'!W81</f>
        <v>0</v>
      </c>
      <c r="V8" s="52">
        <f>'[1]5.1.'!X81</f>
        <v>0</v>
      </c>
      <c r="W8" s="52">
        <f>'[1]5.1.'!Y81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4" sqref="A24:F27"/>
    </sheetView>
  </sheetViews>
  <sheetFormatPr defaultColWidth="9.140625" defaultRowHeight="15"/>
  <cols>
    <col min="1" max="1" width="63.8515625" style="0" customWidth="1"/>
  </cols>
  <sheetData>
    <row r="1" ht="15">
      <c r="A1" s="58" t="s">
        <v>66</v>
      </c>
    </row>
    <row r="2" spans="1:24" ht="22.5">
      <c r="A2" s="53" t="s">
        <v>67</v>
      </c>
      <c r="B2" s="59" t="str">
        <f>'[1]5.1.'!D185</f>
        <v>-</v>
      </c>
      <c r="C2" s="59" t="s">
        <v>68</v>
      </c>
      <c r="D2" s="59" t="e">
        <f>'[1]5.1.'!#REF!</f>
        <v>#REF!</v>
      </c>
      <c r="E2" s="59" t="e">
        <f>'[1]5.1.'!#REF!</f>
        <v>#REF!</v>
      </c>
      <c r="F2" s="59" t="e">
        <f>'[1]5.1.'!#REF!</f>
        <v>#REF!</v>
      </c>
      <c r="G2" s="59" t="e">
        <f>'[1]5.1.'!#REF!</f>
        <v>#REF!</v>
      </c>
      <c r="H2" s="59" t="e">
        <f>'[1]5.1.'!#REF!</f>
        <v>#REF!</v>
      </c>
      <c r="I2" s="59" t="e">
        <f>'[1]5.1.'!#REF!</f>
        <v>#REF!</v>
      </c>
      <c r="J2" s="59" t="e">
        <f>'[1]5.1.'!#REF!</f>
        <v>#REF!</v>
      </c>
      <c r="K2" s="59" t="e">
        <f>'[1]5.1.'!#REF!</f>
        <v>#REF!</v>
      </c>
      <c r="L2" s="59">
        <f>'[1]5.1.'!E185</f>
        <v>0</v>
      </c>
      <c r="M2" s="59">
        <f>'[1]5.1.'!F185</f>
        <v>0</v>
      </c>
      <c r="N2" s="59">
        <f>'[1]5.1.'!G185</f>
        <v>0</v>
      </c>
      <c r="O2" s="59">
        <f>'[1]5.1.'!H185</f>
        <v>0</v>
      </c>
      <c r="P2" s="59">
        <f>'[1]5.1.'!I185</f>
        <v>0</v>
      </c>
      <c r="Q2" s="59">
        <f>'[1]5.1.'!J185</f>
        <v>0</v>
      </c>
      <c r="R2" s="59">
        <f>'[1]5.1.'!K185</f>
        <v>0</v>
      </c>
      <c r="S2" s="59">
        <f>'[1]5.1.'!L185</f>
        <v>0</v>
      </c>
      <c r="T2" s="59">
        <f>'[1]5.1.'!M185</f>
        <v>0</v>
      </c>
      <c r="U2" s="59">
        <f>'[1]5.1.'!N185</f>
        <v>0</v>
      </c>
      <c r="V2" s="59">
        <f>'[1]5.1.'!O185</f>
        <v>0</v>
      </c>
      <c r="W2" s="59">
        <f>'[1]5.1.'!P185</f>
        <v>0</v>
      </c>
      <c r="X2" s="59">
        <f>'[1]5.1.'!Q185</f>
        <v>0</v>
      </c>
    </row>
    <row r="3" spans="1:24" s="57" customFormat="1" ht="15">
      <c r="A3" s="60" t="s">
        <v>69</v>
      </c>
      <c r="B3" s="52" t="str">
        <f>'[1]5.1.'!D186</f>
        <v>-</v>
      </c>
      <c r="C3" s="52" t="e">
        <f>'[1]5.1.'!#REF!</f>
        <v>#REF!</v>
      </c>
      <c r="D3" s="52" t="e">
        <f>'[1]5.1.'!#REF!</f>
        <v>#REF!</v>
      </c>
      <c r="E3" s="52" t="e">
        <f>'[1]5.1.'!#REF!</f>
        <v>#REF!</v>
      </c>
      <c r="F3" s="52" t="e">
        <f>'[1]5.1.'!#REF!</f>
        <v>#REF!</v>
      </c>
      <c r="G3" s="52" t="e">
        <f>'[1]5.1.'!#REF!</f>
        <v>#REF!</v>
      </c>
      <c r="H3" s="52" t="e">
        <f>'[1]5.1.'!#REF!</f>
        <v>#REF!</v>
      </c>
      <c r="I3" s="52" t="e">
        <f>'[1]5.1.'!#REF!</f>
        <v>#REF!</v>
      </c>
      <c r="J3" s="52" t="e">
        <f>'[1]5.1.'!#REF!</f>
        <v>#REF!</v>
      </c>
      <c r="K3" s="52" t="e">
        <f>'[1]5.1.'!#REF!</f>
        <v>#REF!</v>
      </c>
      <c r="L3" s="52">
        <f>'[1]5.1.'!E186</f>
        <v>0</v>
      </c>
      <c r="M3" s="52">
        <f>'[1]5.1.'!F186</f>
        <v>0</v>
      </c>
      <c r="N3" s="52">
        <f>'[1]5.1.'!G186</f>
        <v>0</v>
      </c>
      <c r="O3" s="52">
        <f>'[1]5.1.'!H186</f>
        <v>0</v>
      </c>
      <c r="P3" s="52">
        <f>'[1]5.1.'!I186</f>
        <v>0</v>
      </c>
      <c r="Q3" s="52">
        <f>'[1]5.1.'!J186</f>
        <v>0</v>
      </c>
      <c r="R3" s="52">
        <f>'[1]5.1.'!K186</f>
        <v>0</v>
      </c>
      <c r="S3" s="52">
        <f>'[1]5.1.'!L186</f>
        <v>0</v>
      </c>
      <c r="T3" s="52">
        <f>'[1]5.1.'!M186</f>
        <v>0</v>
      </c>
      <c r="U3" s="52">
        <f>'[1]5.1.'!N186</f>
        <v>0</v>
      </c>
      <c r="V3" s="52">
        <f>'[1]5.1.'!O186</f>
        <v>0</v>
      </c>
      <c r="W3" s="52">
        <f>'[1]5.1.'!P186</f>
        <v>0</v>
      </c>
      <c r="X3" s="52">
        <f>'[1]5.1.'!Q186</f>
        <v>0</v>
      </c>
    </row>
    <row r="4" spans="1:24" ht="15">
      <c r="A4" s="60" t="s">
        <v>70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EMBK06</cp:lastModifiedBy>
  <dcterms:created xsi:type="dcterms:W3CDTF">2018-03-14T09:45:27Z</dcterms:created>
  <dcterms:modified xsi:type="dcterms:W3CDTF">2018-05-30T10:24:28Z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