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545" windowWidth="16995" windowHeight="10905" activeTab="1"/>
  </bookViews>
  <sheets>
    <sheet name="5.3" sheetId="1" r:id="rId1"/>
    <sheet name="ПублПасп" sheetId="2" r:id="rId2"/>
    <sheet name="Застава" sheetId="3" r:id="rId3"/>
    <sheet name="Порука" sheetId="4" r:id="rId4"/>
  </sheets>
  <externalReferences>
    <externalReference r:id="rId7"/>
  </externalReference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 refMode="R1C1"/>
</workbook>
</file>

<file path=xl/sharedStrings.xml><?xml version="1.0" encoding="utf-8"?>
<sst xmlns="http://schemas.openxmlformats.org/spreadsheetml/2006/main" count="155" uniqueCount="71">
  <si>
    <t xml:space="preserve">Суб'єкт оціночної діяльності </t>
  </si>
  <si>
    <t>Дата оцінки активу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</si>
  <si>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</si>
  <si>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</si>
  <si>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</si>
  <si>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</si>
  <si>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</si>
  <si>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</si>
  <si>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</si>
  <si>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</si>
  <si>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-</t>
  </si>
  <si>
    <t>не продано</t>
  </si>
  <si>
    <t>ПУБЛІЧНИЙ ПАСПОРТ АКТИВУ
щодо прав вимоги за кредитом</t>
  </si>
  <si>
    <t>Дата розрахунку заборгованості</t>
  </si>
  <si>
    <t xml:space="preserve"> ОПИС ПОЗИЧАЛЬНИКА</t>
  </si>
  <si>
    <t xml:space="preserve"> ОПИС ЗАБОРГОВАНОСТІ ТА ОСНОВНІ ДАНІ ЩОДО КРЕДИТУ</t>
  </si>
  <si>
    <t>Назва банку:</t>
  </si>
  <si>
    <t xml:space="preserve"> Тип кредитного продукту:</t>
  </si>
  <si>
    <t xml:space="preserve"> Наявність документів кредитної справи ("так" /"ні"):</t>
  </si>
  <si>
    <t>Кредитний договір (№, дата):</t>
  </si>
  <si>
    <t xml:space="preserve"> Загальна заборгованость (тіло,%), грн.:</t>
  </si>
  <si>
    <t>Тип (юр./фіз. особа):</t>
  </si>
  <si>
    <t xml:space="preserve"> Кількість днів просрочення оплати боргу:</t>
  </si>
  <si>
    <t>КВЕД:</t>
  </si>
  <si>
    <t xml:space="preserve"> Наявність поручителя:</t>
  </si>
  <si>
    <t>Відмітка про розташування у Криму
або зоні АТО:</t>
  </si>
  <si>
    <t>Дата укладання договору</t>
  </si>
  <si>
    <t>Дата закінчення договору</t>
  </si>
  <si>
    <t>Валюта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</si>
  <si>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</si>
  <si>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</si>
  <si>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>Ставка, %</t>
  </si>
  <si>
    <t>Місце знаходження Позичальника (область, місто):</t>
  </si>
  <si>
    <t xml:space="preserve"> СТАН ПРЕТЕНЗІЙНО-ПОЗОВНОЇ РОБОТИ</t>
  </si>
  <si>
    <t xml:space="preserve"> ЗАБЕЗПЕЧЕННЯ ЗА МАЙНОВИМИ ПРАВАМИ</t>
  </si>
  <si>
    <t>Залучення колекторів (так/ні):</t>
  </si>
  <si>
    <t>Вид забезпечення</t>
  </si>
  <si>
    <t>Заставна вартість, грн.</t>
  </si>
  <si>
    <t>Заставна вартість поруки, грн.</t>
  </si>
  <si>
    <t>Опис предмета застави</t>
  </si>
  <si>
    <t>Надіслання вимоги/претензії (дата):</t>
  </si>
  <si>
    <t xml:space="preserve"> Транспортні засоби, спецтехніка</t>
  </si>
  <si>
    <t>Застава!</t>
  </si>
  <si>
    <t>Порука</t>
  </si>
  <si>
    <t>Факт звернення до суду (дата):</t>
  </si>
  <si>
    <t xml:space="preserve"> Земельні ділянки</t>
  </si>
  <si>
    <t>ДВС (дата провадження):</t>
  </si>
  <si>
    <t xml:space="preserve"> Нерухомість</t>
  </si>
  <si>
    <t>Судове провадження (так/ні):</t>
  </si>
  <si>
    <t xml:space="preserve"> Цілісний майновий комплекс</t>
  </si>
  <si>
    <t>Дата початку банкрутства:</t>
  </si>
  <si>
    <t xml:space="preserve"> Товари в обігу</t>
  </si>
  <si>
    <t>Банк внесений до реєстру кредиторів (так/ні):</t>
  </si>
  <si>
    <t xml:space="preserve"> Обладнання</t>
  </si>
  <si>
    <t>Дата визнання Позичальника банкрутом:</t>
  </si>
  <si>
    <t>Майнові права</t>
  </si>
  <si>
    <t>Сума, в грн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</si>
  <si>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</si>
  <si>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6.1. Застава*</t>
  </si>
  <si>
    <t>6.1.2. Фактична адреса місцезнаходження об'єкта:</t>
  </si>
  <si>
    <t>6.1.3. Вартість застави на дату укладання договору, грн</t>
  </si>
  <si>
    <t>6.1.4 Дата останньої переоцінки</t>
  </si>
  <si>
    <t>6.1.5.Вартість застави відповідно до останньої переоцінки, грн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</si>
  <si>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</si>
  <si>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</si>
  <si>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</si>
  <si>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6.2.Порука*</t>
  </si>
  <si>
    <t>6.2.3.Наявність майна у діючого поручителя по підприємству, що знаходиться в стадії банкрутства/ліквідації</t>
  </si>
  <si>
    <t xml:space="preserve"> </t>
  </si>
  <si>
    <t>6.2.4. Детальний опис поруки</t>
  </si>
  <si>
    <t>6.2.5. Заставна вартість після переоцінки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</si>
</sst>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₴"/>
    <numFmt numFmtId="173" formatCode="_-* #,##0_₴_-;\-* #,##0_₴_-;_-* &quot;-&quot;??_₴_-;_-@_-"/>
    <numFmt numFmtId="174" formatCode="#,##0.00_ ;\-#,##0.00\ "/>
    <numFmt numFmtId="175" formatCode="#,##0_₴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56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name val="Times New Roman"/>
      <family val="1"/>
    </font>
    <font>
      <b/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7" applyNumberFormat="0" applyFill="0" applyAlignment="0" applyProtection="0"/>
    <xf numFmtId="0" fontId="41" fillId="30" borderId="0" applyNumberFormat="0" applyBorder="0" applyAlignment="0" applyProtection="0"/>
    <xf numFmtId="0" fontId="0" fillId="31" borderId="8" applyNumberFormat="0" applyFont="0" applyAlignment="0" applyProtection="0"/>
    <xf numFmtId="0" fontId="42" fillId="29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7"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72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43" fontId="1" fillId="0" borderId="10" xfId="61" applyNumberFormat="1" applyFont="1" applyBorder="1" applyAlignment="1">
      <alignment/>
    </xf>
    <xf numFmtId="9" fontId="1" fillId="0" borderId="10" xfId="41" applyFont="1" applyBorder="1" applyAlignment="1">
      <alignment horizontal="center"/>
    </xf>
    <xf numFmtId="173" fontId="1" fillId="0" borderId="10" xfId="61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74" fontId="1" fillId="0" borderId="10" xfId="61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 applyProtection="1">
      <alignment/>
      <protection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left" vertical="center" wrapText="1"/>
      <protection/>
    </xf>
    <xf numFmtId="173" fontId="1" fillId="0" borderId="14" xfId="61" applyNumberFormat="1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horizontal="right"/>
      <protection/>
    </xf>
    <xf numFmtId="14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173" fontId="1" fillId="0" borderId="10" xfId="61" applyNumberFormat="1" applyFont="1" applyBorder="1" applyAlignment="1" applyProtection="1">
      <alignment horizontal="center" wrapText="1"/>
      <protection/>
    </xf>
    <xf numFmtId="43" fontId="1" fillId="0" borderId="10" xfId="61" applyNumberFormat="1" applyFont="1" applyBorder="1" applyAlignment="1" applyProtection="1">
      <alignment horizontal="center" wrapText="1"/>
      <protection/>
    </xf>
    <xf numFmtId="9" fontId="0" fillId="0" borderId="14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3" fontId="1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2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>
      <alignment horizontal="center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7" fillId="34" borderId="10" xfId="42" applyFont="1" applyFill="1" applyBorder="1" applyAlignment="1" applyProtection="1">
      <alignment horizontal="center"/>
      <protection/>
    </xf>
    <xf numFmtId="0" fontId="7" fillId="0" borderId="10" xfId="42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2" fillId="0" borderId="0" xfId="0" applyFont="1" applyBorder="1" applyAlignment="1" applyProtection="1">
      <alignment horizontal="left" vertical="center" wrapText="1"/>
      <protection/>
    </xf>
    <xf numFmtId="3" fontId="2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/>
    </xf>
    <xf numFmtId="0" fontId="8" fillId="0" borderId="10" xfId="0" applyFont="1" applyBorder="1" applyAlignment="1">
      <alignment horizontal="left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wrapText="1"/>
    </xf>
    <xf numFmtId="0" fontId="9" fillId="0" borderId="10" xfId="0" applyFont="1" applyFill="1" applyBorder="1" applyAlignment="1">
      <alignment vertical="center" wrapText="1"/>
    </xf>
    <xf numFmtId="41" fontId="10" fillId="35" borderId="10" xfId="0" applyNumberFormat="1" applyFont="1" applyFill="1" applyBorder="1" applyAlignment="1">
      <alignment wrapText="1"/>
    </xf>
    <xf numFmtId="41" fontId="10" fillId="0" borderId="10" xfId="0" applyNumberFormat="1" applyFont="1" applyBorder="1" applyAlignment="1">
      <alignment wrapText="1"/>
    </xf>
    <xf numFmtId="14" fontId="10" fillId="0" borderId="10" xfId="0" applyNumberFormat="1" applyFont="1" applyBorder="1" applyAlignment="1">
      <alignment wrapText="1"/>
    </xf>
    <xf numFmtId="0" fontId="11" fillId="0" borderId="1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2" fillId="33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 vertical="center" wrapText="1"/>
    </xf>
    <xf numFmtId="41" fontId="10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2" fillId="0" borderId="18" xfId="0" applyFont="1" applyBorder="1" applyAlignment="1" applyProtection="1">
      <alignment horizontal="left" vertical="center" wrapText="1"/>
      <protection/>
    </xf>
    <xf numFmtId="0" fontId="2" fillId="0" borderId="14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33" borderId="19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2" fillId="0" borderId="17" xfId="0" applyFont="1" applyFill="1" applyBorder="1" applyAlignment="1" applyProtection="1">
      <alignment horizontal="left" vertical="center" wrapText="1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vertical="center"/>
    </xf>
    <xf numFmtId="0" fontId="2" fillId="0" borderId="13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2" fillId="33" borderId="19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center" vertical="center"/>
      <protection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14" fontId="3" fillId="0" borderId="20" xfId="0" applyNumberFormat="1" applyFont="1" applyBorder="1" applyAlignment="1" applyProtection="1">
      <alignment horizontal="left"/>
      <protection/>
    </xf>
    <xf numFmtId="14" fontId="3" fillId="0" borderId="21" xfId="0" applyNumberFormat="1" applyFont="1" applyBorder="1" applyAlignment="1" applyProtection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 horizontal="left"/>
      <protection/>
    </xf>
    <xf numFmtId="0" fontId="2" fillId="33" borderId="18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43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7" xfId="0" applyFont="1" applyFill="1" applyBorder="1" applyAlignment="1" applyProtection="1">
      <alignment horizontal="center" wrapText="1"/>
      <protection/>
    </xf>
    <xf numFmtId="0" fontId="2" fillId="0" borderId="13" xfId="0" applyFont="1" applyFill="1" applyBorder="1" applyAlignment="1" applyProtection="1">
      <alignment wrapText="1"/>
      <protection/>
    </xf>
    <xf numFmtId="4" fontId="0" fillId="36" borderId="14" xfId="0" applyNumberFormat="1" applyFont="1" applyFill="1" applyBorder="1" applyAlignment="1" applyProtection="1">
      <alignment horizontal="right"/>
      <protection/>
    </xf>
    <xf numFmtId="175" fontId="6" fillId="36" borderId="10" xfId="0" applyNumberFormat="1" applyFont="1" applyFill="1" applyBorder="1" applyAlignment="1" applyProtection="1">
      <alignment vertical="center"/>
      <protection locked="0"/>
    </xf>
    <xf numFmtId="3" fontId="2" fillId="36" borderId="10" xfId="0" applyNumberFormat="1" applyFont="1" applyFill="1" applyBorder="1" applyAlignment="1">
      <alignment horizontal="right" wrapText="1"/>
    </xf>
    <xf numFmtId="3" fontId="2" fillId="36" borderId="0" xfId="0" applyNumberFormat="1" applyFont="1" applyFill="1" applyBorder="1" applyAlignment="1">
      <alignment horizontal="right" wrapText="1"/>
    </xf>
    <xf numFmtId="0" fontId="0" fillId="36" borderId="0" xfId="0" applyFill="1" applyBorder="1" applyAlignment="1">
      <alignment/>
    </xf>
    <xf numFmtId="0" fontId="0" fillId="36" borderId="0" xfId="0" applyFill="1" applyAlignment="1">
      <alignment wrapText="1"/>
    </xf>
    <xf numFmtId="0" fontId="0" fillId="36" borderId="0" xfId="0" applyFill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 applyProtection="1">
      <alignment horizontal="left" vertical="center" wrapText="1"/>
      <protection/>
    </xf>
    <xf numFmtId="0" fontId="0" fillId="36" borderId="0" xfId="0" applyFill="1" applyAlignment="1">
      <alignment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72;&#1089;&#1087;&#1086;&#1088;&#1090;%20%20&#1030;&#1085;&#1090;&#1077;&#1088;%20&#1052;&#1108;&#1076;&#111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."/>
      <sheetName val="5.2"/>
      <sheetName val="5.3"/>
      <sheetName val="5.4"/>
      <sheetName val="ПублПасп"/>
      <sheetName val="Застава"/>
      <sheetName val="Порука"/>
      <sheetName val="КВЕД"/>
    </sheetNames>
    <sheetDataSet>
      <sheetData sheetId="0">
        <row r="4">
          <cell r="C4" t="str">
            <v>ПАТ АБ "СТОЛИЧНИЙ"</v>
          </cell>
        </row>
        <row r="6">
          <cell r="C6" t="str">
            <v>станом на 01.03.2018 року</v>
          </cell>
        </row>
        <row r="8">
          <cell r="C8" t="str">
            <v>ТОВ "СТОУН БРІДЖ"</v>
          </cell>
        </row>
        <row r="9">
          <cell r="C9">
            <v>42309</v>
          </cell>
        </row>
        <row r="10">
          <cell r="C10">
            <v>4604228.33</v>
          </cell>
        </row>
        <row r="15">
          <cell r="D15" t="str">
            <v>юридична особа</v>
          </cell>
        </row>
        <row r="18">
          <cell r="D18" t="str">
            <v>м. Київ</v>
          </cell>
        </row>
        <row r="19">
          <cell r="D19" t="str">
            <v>ні</v>
          </cell>
        </row>
        <row r="21">
          <cell r="D21" t="str">
            <v>фінансовий лізинг</v>
          </cell>
        </row>
        <row r="26">
          <cell r="D26" t="str">
            <v>1572-КЮ-13</v>
          </cell>
        </row>
        <row r="27">
          <cell r="D27" t="str">
            <v>кредитна лінія на поповнення обігових коштів</v>
          </cell>
        </row>
        <row r="28">
          <cell r="D28">
            <v>41582</v>
          </cell>
        </row>
        <row r="29">
          <cell r="D29">
            <v>42190</v>
          </cell>
        </row>
        <row r="30">
          <cell r="D30">
            <v>980</v>
          </cell>
        </row>
        <row r="31">
          <cell r="D31">
            <v>0.17</v>
          </cell>
        </row>
        <row r="33">
          <cell r="D33">
            <v>45375340.31</v>
          </cell>
        </row>
        <row r="34">
          <cell r="D34">
            <v>30340000</v>
          </cell>
        </row>
        <row r="36">
          <cell r="D36">
            <v>15035340.31</v>
          </cell>
        </row>
        <row r="39">
          <cell r="D39">
            <v>1002</v>
          </cell>
        </row>
        <row r="45">
          <cell r="D45" t="str">
            <v>так</v>
          </cell>
        </row>
        <row r="50">
          <cell r="D50" t="str">
            <v>ні</v>
          </cell>
        </row>
        <row r="51">
          <cell r="D51">
            <v>42131</v>
          </cell>
        </row>
        <row r="52">
          <cell r="D52">
            <v>42215</v>
          </cell>
        </row>
        <row r="56">
          <cell r="D56" t="str">
            <v>1.ні</v>
          </cell>
        </row>
        <row r="58">
          <cell r="D58">
            <v>42425</v>
          </cell>
        </row>
        <row r="62">
          <cell r="D62" t="str">
            <v>-</v>
          </cell>
        </row>
        <row r="64">
          <cell r="D64" t="str">
            <v>-</v>
          </cell>
        </row>
        <row r="65">
          <cell r="D65" t="str">
            <v>-</v>
          </cell>
        </row>
        <row r="74">
          <cell r="D74" t="str">
            <v>Сумська область, м. Охтирка, повулок Спартака, 2а.  </v>
          </cell>
          <cell r="E74" t="str">
            <v>Уповноважений на зберігання НДУ, м. Київ, вул. Нижній Вал,17/8</v>
          </cell>
          <cell r="F74" t="str">
            <v>Уповноважений на зберігання НДУ, м. Київ, вул. Нижній Вал,17/8</v>
          </cell>
          <cell r="G74" t="str">
            <v>Уповноважений на зберігання НДУ, м. Київ, вул. Нижній Вал,17/8</v>
          </cell>
          <cell r="H74" t="str">
            <v>Уповноважений на зберігання НДУ, м. Київ, вул. Нижній Вал,17/8</v>
          </cell>
        </row>
        <row r="75">
          <cell r="D75">
            <v>2075450</v>
          </cell>
          <cell r="E75">
            <v>418815</v>
          </cell>
          <cell r="F75">
            <v>1549369.2</v>
          </cell>
          <cell r="G75">
            <v>5000000</v>
          </cell>
          <cell r="H75">
            <v>8598320</v>
          </cell>
        </row>
        <row r="76">
          <cell r="D76" t="str">
            <v>-</v>
          </cell>
          <cell r="E76" t="str">
            <v>-</v>
          </cell>
          <cell r="F76">
            <v>42216</v>
          </cell>
          <cell r="G76" t="str">
            <v>-</v>
          </cell>
          <cell r="H76">
            <v>42034</v>
          </cell>
        </row>
        <row r="77">
          <cell r="D77" t="str">
            <v>-</v>
          </cell>
          <cell r="E77" t="str">
            <v>-</v>
          </cell>
          <cell r="F77">
            <v>1548360.2</v>
          </cell>
          <cell r="G77" t="str">
            <v>-</v>
          </cell>
          <cell r="H77">
            <v>8621685</v>
          </cell>
        </row>
        <row r="79">
          <cell r="D79" t="str">
            <v>нерухомість</v>
          </cell>
          <cell r="E79" t="str">
            <v>цінні папери</v>
          </cell>
          <cell r="F79" t="str">
            <v>цінні папери</v>
          </cell>
          <cell r="G79" t="str">
            <v>цінні папери</v>
          </cell>
          <cell r="H79" t="str">
            <v>цінні папери</v>
          </cell>
        </row>
        <row r="80">
          <cell r="D80" t="str">
            <v>Нежитлові будівлі та споруди бази хімпродукції - склад міндобрив з прибудовою, зазн.літ.Аа, залізнична колія та площадка для розвантаження мінеральних добрив № 1 довжиною 199 м, огорожа № 3</v>
          </cell>
          <cell r="E80" t="str">
            <v>недержавні цінні папери емітенту ПАТ "Профінанс" (ЄДРПОУ 37249988)</v>
          </cell>
          <cell r="F80" t="str">
            <v>недержавні цінні папери емітенту ПАТ "Актив Трейд" (ЄДРПОУ 30468826)</v>
          </cell>
          <cell r="G80" t="str">
            <v>недержавні цінні папери емітенту ПАТ "Сіам Капітал" (код ЄДРПОУ 35723951)</v>
          </cell>
          <cell r="H80" t="str">
            <v>недержавні цінні папери ПАТ "Профінанс" (ЄДРПОУ 37249988)</v>
          </cell>
        </row>
        <row r="81">
          <cell r="D81" t="str">
            <v>так</v>
          </cell>
          <cell r="E81" t="str">
            <v>так</v>
          </cell>
          <cell r="F81" t="str">
            <v>так</v>
          </cell>
          <cell r="G81" t="str">
            <v>так</v>
          </cell>
          <cell r="H81" t="str">
            <v>так</v>
          </cell>
        </row>
        <row r="185">
          <cell r="D185" t="str">
            <v>-</v>
          </cell>
        </row>
        <row r="186">
          <cell r="D186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3">
      <selection activeCell="C27" sqref="C27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15">
      <c r="A1" s="63" t="s">
        <v>0</v>
      </c>
      <c r="B1" s="63"/>
      <c r="C1" s="1" t="str">
        <f>'[1]5.1.'!C8</f>
        <v>ТОВ "СТОУН БРІДЖ"</v>
      </c>
    </row>
    <row r="2" spans="1:3" ht="15">
      <c r="A2" s="63" t="s">
        <v>1</v>
      </c>
      <c r="B2" s="63"/>
      <c r="C2" s="2">
        <f>'[1]5.1.'!C9</f>
        <v>42309</v>
      </c>
    </row>
    <row r="3" spans="1:3" ht="30" customHeight="1">
      <c r="A3" s="63" t="s">
        <v>2</v>
      </c>
      <c r="B3" s="63"/>
      <c r="C3" s="3">
        <f>'[1]5.1.'!C10</f>
        <v>4604228.33</v>
      </c>
    </row>
    <row r="6" spans="1:6" ht="15">
      <c r="A6" s="64" t="s">
        <v>3</v>
      </c>
      <c r="B6" s="64"/>
      <c r="C6" s="64"/>
      <c r="D6" s="64"/>
      <c r="E6" s="64"/>
      <c r="F6" s="64"/>
    </row>
    <row r="7" spans="1:6" ht="15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</row>
    <row r="8" spans="1:6" ht="15">
      <c r="A8" s="4">
        <v>1</v>
      </c>
      <c r="B8" s="5">
        <v>42549</v>
      </c>
      <c r="C8" s="6">
        <v>10136386.2</v>
      </c>
      <c r="D8" s="7" t="s">
        <v>10</v>
      </c>
      <c r="E8" s="8" t="s">
        <v>10</v>
      </c>
      <c r="F8" s="9" t="s">
        <v>11</v>
      </c>
    </row>
    <row r="9" spans="1:6" ht="15">
      <c r="A9" s="4">
        <v>2</v>
      </c>
      <c r="B9" s="5">
        <v>42593</v>
      </c>
      <c r="C9" s="6">
        <v>9122747.58</v>
      </c>
      <c r="D9" s="7" t="s">
        <v>10</v>
      </c>
      <c r="E9" s="8" t="s">
        <v>10</v>
      </c>
      <c r="F9" s="9" t="s">
        <v>11</v>
      </c>
    </row>
    <row r="10" spans="1:6" ht="15">
      <c r="A10" s="4">
        <v>3</v>
      </c>
      <c r="B10" s="5">
        <v>42618</v>
      </c>
      <c r="C10" s="6">
        <v>8210472.82</v>
      </c>
      <c r="D10" s="7" t="s">
        <v>10</v>
      </c>
      <c r="E10" s="8" t="s">
        <v>10</v>
      </c>
      <c r="F10" s="9" t="s">
        <v>11</v>
      </c>
    </row>
    <row r="11" spans="1:6" ht="15">
      <c r="A11" s="4">
        <v>4</v>
      </c>
      <c r="B11" s="5">
        <v>42636</v>
      </c>
      <c r="C11" s="6">
        <v>7389425.54</v>
      </c>
      <c r="D11" s="7" t="s">
        <v>10</v>
      </c>
      <c r="E11" s="8" t="s">
        <v>10</v>
      </c>
      <c r="F11" s="9" t="s">
        <v>11</v>
      </c>
    </row>
    <row r="12" spans="1:6" ht="15">
      <c r="A12" s="4">
        <v>5</v>
      </c>
      <c r="B12" s="5">
        <v>42753</v>
      </c>
      <c r="C12" s="6">
        <v>6650482.98</v>
      </c>
      <c r="D12" s="7" t="s">
        <v>10</v>
      </c>
      <c r="E12" s="8" t="s">
        <v>10</v>
      </c>
      <c r="F12" s="9" t="s">
        <v>11</v>
      </c>
    </row>
    <row r="13" spans="1:6" ht="15">
      <c r="A13" s="4">
        <v>6</v>
      </c>
      <c r="B13" s="5">
        <v>42774</v>
      </c>
      <c r="C13" s="6">
        <v>5985434.68</v>
      </c>
      <c r="D13" s="7" t="s">
        <v>10</v>
      </c>
      <c r="E13" s="8" t="s">
        <v>10</v>
      </c>
      <c r="F13" s="9" t="s">
        <v>11</v>
      </c>
    </row>
    <row r="14" spans="1:6" ht="15">
      <c r="A14" s="4">
        <v>7</v>
      </c>
      <c r="B14" s="5">
        <v>42790</v>
      </c>
      <c r="C14" s="6">
        <v>5320386.38</v>
      </c>
      <c r="D14" s="7" t="s">
        <v>10</v>
      </c>
      <c r="E14" s="8" t="s">
        <v>10</v>
      </c>
      <c r="F14" s="9" t="s">
        <v>11</v>
      </c>
    </row>
    <row r="15" spans="1:6" ht="15">
      <c r="A15" s="4">
        <v>8</v>
      </c>
      <c r="B15" s="5">
        <v>42809</v>
      </c>
      <c r="C15" s="6">
        <v>4655338.09</v>
      </c>
      <c r="D15" s="7" t="s">
        <v>10</v>
      </c>
      <c r="E15" s="8" t="s">
        <v>10</v>
      </c>
      <c r="F15" s="9" t="s">
        <v>11</v>
      </c>
    </row>
    <row r="16" spans="1:6" ht="15">
      <c r="A16" s="4">
        <v>9</v>
      </c>
      <c r="B16" s="5">
        <v>42881</v>
      </c>
      <c r="C16" s="6">
        <v>4189804.28</v>
      </c>
      <c r="D16" s="7" t="s">
        <v>10</v>
      </c>
      <c r="E16" s="8" t="s">
        <v>10</v>
      </c>
      <c r="F16" s="9" t="s">
        <v>11</v>
      </c>
    </row>
    <row r="17" spans="1:6" ht="15">
      <c r="A17" s="4">
        <v>10</v>
      </c>
      <c r="B17" s="5">
        <v>42900</v>
      </c>
      <c r="C17" s="6">
        <v>3770823.85</v>
      </c>
      <c r="D17" s="7" t="s">
        <v>10</v>
      </c>
      <c r="E17" s="8" t="s">
        <v>10</v>
      </c>
      <c r="F17" s="9" t="s">
        <v>11</v>
      </c>
    </row>
    <row r="18" spans="1:6" ht="15">
      <c r="A18" s="4">
        <v>11</v>
      </c>
      <c r="B18" s="5">
        <v>42919</v>
      </c>
      <c r="C18" s="6">
        <v>3351843.42</v>
      </c>
      <c r="D18" s="7" t="s">
        <v>10</v>
      </c>
      <c r="E18" s="8" t="s">
        <v>10</v>
      </c>
      <c r="F18" s="9" t="s">
        <v>11</v>
      </c>
    </row>
    <row r="19" spans="1:6" ht="15">
      <c r="A19" s="4">
        <v>12</v>
      </c>
      <c r="B19" s="5">
        <v>42935</v>
      </c>
      <c r="C19" s="6">
        <v>2932863</v>
      </c>
      <c r="D19" s="7" t="s">
        <v>10</v>
      </c>
      <c r="E19" s="8" t="s">
        <v>10</v>
      </c>
      <c r="F19" s="9" t="s">
        <v>11</v>
      </c>
    </row>
    <row r="20" spans="1:6" ht="15">
      <c r="A20" s="4">
        <v>13</v>
      </c>
      <c r="B20" s="5">
        <v>42992</v>
      </c>
      <c r="C20" s="10">
        <v>2639576.7</v>
      </c>
      <c r="D20" s="7" t="s">
        <v>10</v>
      </c>
      <c r="E20" s="8" t="s">
        <v>10</v>
      </c>
      <c r="F20" s="9" t="s">
        <v>11</v>
      </c>
    </row>
    <row r="21" spans="1:6" ht="15">
      <c r="A21" s="4">
        <v>14</v>
      </c>
      <c r="B21" s="5">
        <v>43006</v>
      </c>
      <c r="C21" s="10">
        <v>2375619.03</v>
      </c>
      <c r="D21" s="7" t="s">
        <v>10</v>
      </c>
      <c r="E21" s="8" t="s">
        <v>10</v>
      </c>
      <c r="F21" s="9" t="s">
        <v>11</v>
      </c>
    </row>
    <row r="22" spans="1:6" ht="15">
      <c r="A22" s="4">
        <v>15</v>
      </c>
      <c r="B22" s="5">
        <v>43020</v>
      </c>
      <c r="C22" s="10">
        <v>2111661.36</v>
      </c>
      <c r="D22" s="7" t="s">
        <v>10</v>
      </c>
      <c r="E22" s="8" t="s">
        <v>10</v>
      </c>
      <c r="F22" s="9" t="s">
        <v>11</v>
      </c>
    </row>
    <row r="23" spans="1:6" ht="15">
      <c r="A23" s="4">
        <v>16</v>
      </c>
      <c r="B23" s="5">
        <v>43035</v>
      </c>
      <c r="C23" s="10">
        <v>1847703.69</v>
      </c>
      <c r="D23" s="7" t="s">
        <v>10</v>
      </c>
      <c r="E23" s="8" t="s">
        <v>10</v>
      </c>
      <c r="F23" s="9" t="s">
        <v>11</v>
      </c>
    </row>
    <row r="24" spans="1:6" ht="15">
      <c r="A24" s="4">
        <v>17</v>
      </c>
      <c r="B24" s="5">
        <v>43080</v>
      </c>
      <c r="C24" s="10">
        <f>ROUND(C23*0.9,2)</f>
        <v>1662933.32</v>
      </c>
      <c r="D24" s="7" t="s">
        <v>10</v>
      </c>
      <c r="E24" s="8" t="s">
        <v>10</v>
      </c>
      <c r="F24" s="9" t="s">
        <v>11</v>
      </c>
    </row>
    <row r="25" spans="1:6" ht="15">
      <c r="A25" s="4">
        <v>18</v>
      </c>
      <c r="B25" s="5">
        <v>43095</v>
      </c>
      <c r="C25" s="10">
        <f>ROUND(C24*0.9,2)</f>
        <v>1496639.99</v>
      </c>
      <c r="D25" s="7" t="s">
        <v>10</v>
      </c>
      <c r="E25" s="8" t="s">
        <v>10</v>
      </c>
      <c r="F25" s="9" t="s">
        <v>11</v>
      </c>
    </row>
    <row r="26" spans="1:6" ht="15">
      <c r="A26" s="4">
        <v>19</v>
      </c>
      <c r="B26" s="5">
        <v>43110</v>
      </c>
      <c r="C26" s="10">
        <f>ROUND(C24*0.8,2)</f>
        <v>1330346.66</v>
      </c>
      <c r="D26" s="7" t="s">
        <v>10</v>
      </c>
      <c r="E26" s="8" t="s">
        <v>10</v>
      </c>
      <c r="F26" s="9" t="s">
        <v>11</v>
      </c>
    </row>
    <row r="27" spans="1:6" ht="15">
      <c r="A27" s="4">
        <v>20</v>
      </c>
      <c r="B27" s="5">
        <v>43124</v>
      </c>
      <c r="C27" s="10">
        <f>ROUND(C24*0.7,2)</f>
        <v>1164053.32</v>
      </c>
      <c r="D27" s="7" t="s">
        <v>10</v>
      </c>
      <c r="E27" s="8" t="s">
        <v>10</v>
      </c>
      <c r="F27" s="9" t="s">
        <v>11</v>
      </c>
    </row>
  </sheetData>
  <sheetProtection/>
  <mergeCells count="4">
    <mergeCell ref="A1:B1"/>
    <mergeCell ref="A2:B2"/>
    <mergeCell ref="A3:B3"/>
    <mergeCell ref="A6:F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115" zoomScaleNormal="115" zoomScalePageLayoutView="0" workbookViewId="0" topLeftCell="A1">
      <selection activeCell="B28" sqref="A28:IV28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11"/>
      <c r="B1" s="88" t="s">
        <v>12</v>
      </c>
      <c r="C1" s="89"/>
      <c r="D1" s="89"/>
      <c r="E1" s="89"/>
      <c r="F1" s="89"/>
      <c r="G1" s="89"/>
      <c r="H1" s="89"/>
      <c r="I1" s="89"/>
      <c r="J1" s="90"/>
      <c r="K1" s="12"/>
      <c r="L1" s="12"/>
      <c r="M1" s="12"/>
    </row>
    <row r="2" spans="1:13" ht="15">
      <c r="A2" s="11"/>
      <c r="B2" s="91"/>
      <c r="C2" s="92"/>
      <c r="D2" s="92"/>
      <c r="E2" s="92"/>
      <c r="F2" s="92"/>
      <c r="G2" s="92"/>
      <c r="H2" s="92"/>
      <c r="I2" s="92"/>
      <c r="J2" s="93"/>
      <c r="K2" s="12"/>
      <c r="L2" s="12"/>
      <c r="M2" s="12"/>
    </row>
    <row r="3" spans="1:13" ht="15.75">
      <c r="A3" s="11"/>
      <c r="B3" s="13" t="s">
        <v>13</v>
      </c>
      <c r="C3" s="94" t="str">
        <f>'[1]5.1.'!C6:D6</f>
        <v>станом на 01.03.2018 року</v>
      </c>
      <c r="D3" s="95"/>
      <c r="E3" s="96"/>
      <c r="F3" s="96"/>
      <c r="G3" s="96"/>
      <c r="H3" s="96"/>
      <c r="I3" s="96"/>
      <c r="J3" s="97"/>
      <c r="K3" s="12"/>
      <c r="L3" s="12"/>
      <c r="M3" s="12"/>
    </row>
    <row r="4" spans="1:13" ht="15">
      <c r="A4" s="11"/>
      <c r="B4" s="76" t="s">
        <v>14</v>
      </c>
      <c r="C4" s="98"/>
      <c r="D4" s="14"/>
      <c r="E4" s="77" t="s">
        <v>15</v>
      </c>
      <c r="F4" s="99"/>
      <c r="G4" s="99"/>
      <c r="H4" s="99"/>
      <c r="I4" s="99"/>
      <c r="J4" s="99"/>
      <c r="K4" s="12"/>
      <c r="L4" s="12"/>
      <c r="M4" s="12"/>
    </row>
    <row r="5" spans="1:10" ht="15">
      <c r="A5" s="11"/>
      <c r="B5" s="15" t="s">
        <v>16</v>
      </c>
      <c r="C5" s="16" t="str">
        <f>'[1]5.1.'!C4:D4</f>
        <v>ПАТ АБ "СТОЛИЧНИЙ"</v>
      </c>
      <c r="D5" s="17"/>
      <c r="E5" s="83" t="s">
        <v>17</v>
      </c>
      <c r="F5" s="85"/>
      <c r="G5" s="100" t="str">
        <f>'[1]5.1.'!D27</f>
        <v>кредитна лінія на поповнення обігових коштів</v>
      </c>
      <c r="H5" s="85"/>
      <c r="I5" s="101" t="s">
        <v>18</v>
      </c>
      <c r="J5" s="102" t="str">
        <f>'[1]5.1.'!D45</f>
        <v>так</v>
      </c>
    </row>
    <row r="6" spans="1:10" ht="15">
      <c r="A6" s="11"/>
      <c r="B6" s="18" t="s">
        <v>19</v>
      </c>
      <c r="C6" s="16" t="str">
        <f>'[1]5.1.'!D26</f>
        <v>1572-КЮ-13</v>
      </c>
      <c r="D6" s="17"/>
      <c r="E6" s="106" t="s">
        <v>20</v>
      </c>
      <c r="F6" s="84"/>
      <c r="G6" s="85"/>
      <c r="H6" s="107">
        <f>'[1]5.1.'!D33</f>
        <v>45375340.31</v>
      </c>
      <c r="I6" s="74"/>
      <c r="J6" s="103"/>
    </row>
    <row r="7" spans="1:10" ht="15">
      <c r="A7" s="11"/>
      <c r="B7" s="18" t="s">
        <v>21</v>
      </c>
      <c r="C7" s="16" t="str">
        <f>'[1]5.1.'!D15</f>
        <v>юридична особа</v>
      </c>
      <c r="D7" s="17"/>
      <c r="E7" s="83" t="s">
        <v>22</v>
      </c>
      <c r="F7" s="84"/>
      <c r="G7" s="85"/>
      <c r="H7" s="19">
        <f>'[1]5.1.'!D39</f>
        <v>1002</v>
      </c>
      <c r="I7" s="74"/>
      <c r="J7" s="104"/>
    </row>
    <row r="8" spans="1:10" ht="15">
      <c r="A8" s="11"/>
      <c r="B8" s="18" t="s">
        <v>23</v>
      </c>
      <c r="C8" s="16" t="str">
        <f>'[1]5.1.'!D21</f>
        <v>фінансовий лізинг</v>
      </c>
      <c r="D8" s="17"/>
      <c r="E8" s="83" t="s">
        <v>24</v>
      </c>
      <c r="F8" s="84"/>
      <c r="G8" s="85"/>
      <c r="H8" s="20" t="str">
        <f>IF(ISBLANK('[1]5.1.'!D183),"ні","так")</f>
        <v>ні</v>
      </c>
      <c r="I8" s="75"/>
      <c r="J8" s="105"/>
    </row>
    <row r="9" spans="1:10" ht="36" customHeight="1">
      <c r="A9" s="11"/>
      <c r="B9" s="18" t="s">
        <v>25</v>
      </c>
      <c r="C9" s="16" t="str">
        <f>'[1]5.1.'!D19</f>
        <v>ні</v>
      </c>
      <c r="D9" s="17"/>
      <c r="E9" s="68" t="s">
        <v>26</v>
      </c>
      <c r="F9" s="68" t="s">
        <v>27</v>
      </c>
      <c r="G9" s="86" t="s">
        <v>28</v>
      </c>
      <c r="H9" s="68" t="s">
        <v>29</v>
      </c>
      <c r="I9" s="68" t="s">
        <v>30</v>
      </c>
      <c r="J9" s="68" t="s">
        <v>31</v>
      </c>
    </row>
    <row r="10" spans="1:10" ht="31.5" customHeight="1">
      <c r="A10" s="11"/>
      <c r="B10" s="70" t="s">
        <v>32</v>
      </c>
      <c r="C10" s="73" t="str">
        <f>'[1]5.1.'!D18</f>
        <v>м. Київ</v>
      </c>
      <c r="D10" s="17"/>
      <c r="E10" s="69"/>
      <c r="F10" s="69"/>
      <c r="G10" s="87"/>
      <c r="H10" s="69"/>
      <c r="I10" s="69"/>
      <c r="J10" s="69"/>
    </row>
    <row r="11" spans="1:10" ht="15">
      <c r="A11" s="11"/>
      <c r="B11" s="71"/>
      <c r="C11" s="74"/>
      <c r="D11" s="17"/>
      <c r="E11" s="21">
        <f>'[1]5.1.'!D28</f>
        <v>41582</v>
      </c>
      <c r="F11" s="21">
        <f>'[1]5.1.'!D29</f>
        <v>42190</v>
      </c>
      <c r="G11" s="22">
        <f>'[1]5.1.'!D30</f>
        <v>980</v>
      </c>
      <c r="H11" s="23">
        <f>'[1]5.1.'!D34</f>
        <v>30340000</v>
      </c>
      <c r="I11" s="24">
        <f>'[1]5.1.'!D36</f>
        <v>15035340.31</v>
      </c>
      <c r="J11" s="25">
        <f>'[1]5.1.'!D31</f>
        <v>0.17</v>
      </c>
    </row>
    <row r="12" spans="1:10" ht="15">
      <c r="A12" s="11"/>
      <c r="B12" s="71"/>
      <c r="C12" s="74"/>
      <c r="D12" s="26"/>
      <c r="E12" s="21"/>
      <c r="F12" s="21"/>
      <c r="G12" s="22"/>
      <c r="H12" s="23"/>
      <c r="I12" s="23"/>
      <c r="J12" s="25"/>
    </row>
    <row r="13" spans="1:10" ht="15">
      <c r="A13" s="11"/>
      <c r="B13" s="72"/>
      <c r="C13" s="75"/>
      <c r="D13" s="26"/>
      <c r="E13" s="21"/>
      <c r="F13" s="21"/>
      <c r="G13" s="22"/>
      <c r="H13" s="23"/>
      <c r="I13" s="23"/>
      <c r="J13" s="25"/>
    </row>
    <row r="14" spans="1:10" ht="15">
      <c r="A14" s="11"/>
      <c r="B14" s="27"/>
      <c r="C14" s="28"/>
      <c r="D14" s="26"/>
      <c r="E14" s="29"/>
      <c r="F14" s="29"/>
      <c r="G14" s="30"/>
      <c r="H14" s="31"/>
      <c r="I14" s="31"/>
      <c r="J14" s="32"/>
    </row>
    <row r="15" spans="1:10" ht="15">
      <c r="A15" s="11"/>
      <c r="B15" s="76" t="s">
        <v>33</v>
      </c>
      <c r="C15" s="77"/>
      <c r="D15" s="33"/>
      <c r="E15" s="78" t="s">
        <v>34</v>
      </c>
      <c r="F15" s="79"/>
      <c r="G15" s="79"/>
      <c r="H15" s="79"/>
      <c r="I15" s="79"/>
      <c r="J15" s="80"/>
    </row>
    <row r="16" spans="1:10" ht="30">
      <c r="A16" s="11"/>
      <c r="B16" s="34" t="s">
        <v>35</v>
      </c>
      <c r="C16" s="35" t="str">
        <f>'[1]5.1.'!D50</f>
        <v>ні</v>
      </c>
      <c r="D16" s="36"/>
      <c r="E16" s="81" t="s">
        <v>36</v>
      </c>
      <c r="F16" s="82"/>
      <c r="G16" s="37" t="s">
        <v>37</v>
      </c>
      <c r="H16" s="37" t="s">
        <v>38</v>
      </c>
      <c r="I16" s="37" t="s">
        <v>39</v>
      </c>
      <c r="J16" s="38"/>
    </row>
    <row r="17" spans="1:10" ht="16.5" customHeight="1">
      <c r="A17" s="11"/>
      <c r="B17" s="34" t="s">
        <v>40</v>
      </c>
      <c r="C17" s="39">
        <f>'[1]5.1.'!D51</f>
        <v>42131</v>
      </c>
      <c r="D17" s="40"/>
      <c r="E17" s="65" t="s">
        <v>41</v>
      </c>
      <c r="F17" s="66"/>
      <c r="G17" s="108" t="s">
        <v>10</v>
      </c>
      <c r="H17" s="108" t="s">
        <v>10</v>
      </c>
      <c r="I17" s="41" t="s">
        <v>42</v>
      </c>
      <c r="J17" s="42" t="s">
        <v>43</v>
      </c>
    </row>
    <row r="18" spans="1:10" ht="15">
      <c r="A18" s="11"/>
      <c r="B18" s="34" t="s">
        <v>44</v>
      </c>
      <c r="C18" s="39">
        <f>'[1]5.1.'!D52</f>
        <v>42215</v>
      </c>
      <c r="D18" s="40"/>
      <c r="E18" s="65" t="s">
        <v>45</v>
      </c>
      <c r="F18" s="66"/>
      <c r="G18" s="108" t="s">
        <v>10</v>
      </c>
      <c r="H18" s="108" t="s">
        <v>10</v>
      </c>
      <c r="I18" s="41" t="s">
        <v>42</v>
      </c>
      <c r="J18" s="42" t="s">
        <v>43</v>
      </c>
    </row>
    <row r="19" spans="1:10" ht="15">
      <c r="A19" s="11"/>
      <c r="B19" s="34" t="s">
        <v>46</v>
      </c>
      <c r="C19" s="35">
        <f>'[1]5.1.'!D58</f>
        <v>42425</v>
      </c>
      <c r="D19" s="40"/>
      <c r="E19" s="65" t="s">
        <v>47</v>
      </c>
      <c r="F19" s="66"/>
      <c r="G19" s="108" t="s">
        <v>10</v>
      </c>
      <c r="H19" s="108" t="s">
        <v>10</v>
      </c>
      <c r="I19" s="41" t="s">
        <v>42</v>
      </c>
      <c r="J19" s="42" t="s">
        <v>43</v>
      </c>
    </row>
    <row r="20" spans="1:10" ht="15">
      <c r="A20" s="11"/>
      <c r="B20" s="34" t="s">
        <v>48</v>
      </c>
      <c r="C20" s="35" t="str">
        <f>'[1]5.1.'!D56</f>
        <v>1.ні</v>
      </c>
      <c r="D20" s="40"/>
      <c r="E20" s="65" t="s">
        <v>49</v>
      </c>
      <c r="F20" s="66"/>
      <c r="G20" s="108" t="s">
        <v>10</v>
      </c>
      <c r="H20" s="108" t="s">
        <v>10</v>
      </c>
      <c r="I20" s="41" t="s">
        <v>42</v>
      </c>
      <c r="J20" s="42" t="s">
        <v>43</v>
      </c>
    </row>
    <row r="21" spans="1:10" ht="15">
      <c r="A21" s="11"/>
      <c r="B21" s="34" t="s">
        <v>50</v>
      </c>
      <c r="C21" s="39" t="str">
        <f>'[1]5.1.'!D62</f>
        <v>-</v>
      </c>
      <c r="D21" s="40"/>
      <c r="E21" s="65" t="s">
        <v>51</v>
      </c>
      <c r="F21" s="66"/>
      <c r="G21" s="108" t="s">
        <v>10</v>
      </c>
      <c r="H21" s="108" t="s">
        <v>10</v>
      </c>
      <c r="I21" s="41" t="s">
        <v>42</v>
      </c>
      <c r="J21" s="42" t="s">
        <v>43</v>
      </c>
    </row>
    <row r="22" spans="1:10" ht="15" customHeight="1">
      <c r="A22" s="11"/>
      <c r="B22" s="34" t="s">
        <v>52</v>
      </c>
      <c r="C22" s="35" t="str">
        <f>'[1]5.1.'!D64</f>
        <v>-</v>
      </c>
      <c r="D22" s="40"/>
      <c r="E22" s="65" t="s">
        <v>53</v>
      </c>
      <c r="F22" s="66"/>
      <c r="G22" s="108" t="s">
        <v>10</v>
      </c>
      <c r="H22" s="108" t="s">
        <v>10</v>
      </c>
      <c r="I22" s="41" t="s">
        <v>42</v>
      </c>
      <c r="J22" s="42" t="s">
        <v>43</v>
      </c>
    </row>
    <row r="23" spans="1:10" ht="15.75" customHeight="1">
      <c r="A23" s="11"/>
      <c r="B23" s="34" t="s">
        <v>54</v>
      </c>
      <c r="C23" s="39" t="str">
        <f>'[1]5.1.'!D65</f>
        <v>-</v>
      </c>
      <c r="D23" s="40"/>
      <c r="E23" s="65" t="s">
        <v>55</v>
      </c>
      <c r="F23" s="66"/>
      <c r="G23" s="108" t="s">
        <v>10</v>
      </c>
      <c r="H23" s="108" t="s">
        <v>10</v>
      </c>
      <c r="I23" s="41" t="s">
        <v>42</v>
      </c>
      <c r="J23" s="42" t="s">
        <v>43</v>
      </c>
    </row>
    <row r="24" spans="1:10" ht="15">
      <c r="A24" s="43"/>
      <c r="B24" s="44"/>
      <c r="C24" s="44"/>
      <c r="D24" s="44"/>
      <c r="E24" s="67" t="s">
        <v>56</v>
      </c>
      <c r="F24" s="66"/>
      <c r="G24" s="109">
        <f>SUM(G17:G23)</f>
        <v>0</v>
      </c>
      <c r="H24" s="109">
        <f>SUM(H17:H23)</f>
        <v>0</v>
      </c>
      <c r="I24" s="45"/>
      <c r="J24" s="46"/>
    </row>
    <row r="25" spans="1:10" ht="15">
      <c r="A25" s="43"/>
      <c r="B25" s="44"/>
      <c r="C25" s="44"/>
      <c r="D25" s="44"/>
      <c r="E25" s="47"/>
      <c r="F25" s="47"/>
      <c r="G25" s="110"/>
      <c r="H25" s="110"/>
      <c r="I25" s="48"/>
      <c r="J25" s="48"/>
    </row>
    <row r="26" spans="1:10" ht="15">
      <c r="A26" s="43"/>
      <c r="B26" s="44"/>
      <c r="C26" s="44"/>
      <c r="D26" s="44"/>
      <c r="E26" s="47"/>
      <c r="F26" s="47"/>
      <c r="G26" s="110"/>
      <c r="H26" s="110"/>
      <c r="I26" s="48"/>
      <c r="J26" s="48"/>
    </row>
    <row r="27" spans="1:10" ht="15">
      <c r="A27" s="43"/>
      <c r="B27" s="44"/>
      <c r="C27" s="44"/>
      <c r="D27" s="44"/>
      <c r="E27" s="47"/>
      <c r="F27" s="47"/>
      <c r="G27" s="110"/>
      <c r="H27" s="110"/>
      <c r="I27" s="48"/>
      <c r="J27" s="48"/>
    </row>
    <row r="28" spans="1:10" s="116" customFormat="1" ht="15">
      <c r="A28" s="111"/>
      <c r="B28" s="112" t="s">
        <v>57</v>
      </c>
      <c r="C28" s="113"/>
      <c r="D28" s="114"/>
      <c r="E28" s="114"/>
      <c r="F28" s="115"/>
      <c r="G28" s="110"/>
      <c r="H28" s="110"/>
      <c r="I28" s="110"/>
      <c r="J28" s="110"/>
    </row>
    <row r="29" spans="1:10" ht="15">
      <c r="A29" s="43"/>
      <c r="F29" s="47"/>
      <c r="G29" s="48"/>
      <c r="H29" s="48"/>
      <c r="I29" s="48"/>
      <c r="J29" s="48"/>
    </row>
    <row r="30" spans="1:10" ht="38.25" customHeight="1">
      <c r="A30" s="43"/>
      <c r="F30" s="49"/>
      <c r="H30" s="49"/>
      <c r="I30" s="48"/>
      <c r="J30" s="48"/>
    </row>
    <row r="31" spans="9:10" ht="15">
      <c r="I31" s="48"/>
      <c r="J31" s="48"/>
    </row>
    <row r="32" spans="9:10" ht="15">
      <c r="I32" s="48"/>
      <c r="J32" s="48"/>
    </row>
    <row r="33" spans="9:10" ht="15">
      <c r="I33" s="48"/>
      <c r="J33" s="48"/>
    </row>
    <row r="34" spans="9:10" ht="15">
      <c r="I34" s="48"/>
      <c r="J34" s="48"/>
    </row>
    <row r="35" spans="9:10" ht="15">
      <c r="I35" s="48"/>
      <c r="J35" s="48"/>
    </row>
    <row r="36" spans="9:10" ht="15">
      <c r="I36" s="48"/>
      <c r="J36" s="48"/>
    </row>
    <row r="37" spans="9:10" ht="15">
      <c r="I37" s="48"/>
      <c r="J37" s="48"/>
    </row>
    <row r="38" spans="9:10" ht="15">
      <c r="I38" s="48"/>
      <c r="J38" s="48"/>
    </row>
    <row r="39" spans="9:10" ht="15">
      <c r="I39" s="48"/>
      <c r="J39" s="48"/>
    </row>
    <row r="40" spans="9:10" ht="15">
      <c r="I40" s="48"/>
      <c r="J40" s="48"/>
    </row>
    <row r="41" spans="9:10" ht="15">
      <c r="I41" s="48"/>
      <c r="J41" s="48"/>
    </row>
    <row r="42" spans="9:10" ht="15">
      <c r="I42" s="48"/>
      <c r="J42" s="48"/>
    </row>
    <row r="43" spans="9:10" ht="15">
      <c r="I43" s="48"/>
      <c r="J43" s="48"/>
    </row>
    <row r="44" spans="9:10" ht="15">
      <c r="I44" s="48"/>
      <c r="J44" s="48"/>
    </row>
    <row r="45" spans="9:10" ht="15">
      <c r="I45" s="48"/>
      <c r="J45" s="48"/>
    </row>
    <row r="46" spans="9:10" ht="15">
      <c r="I46" s="48"/>
      <c r="J46" s="48"/>
    </row>
    <row r="47" spans="9:10" ht="15">
      <c r="I47" s="48"/>
      <c r="J47" s="48"/>
    </row>
    <row r="48" spans="9:10" ht="15">
      <c r="I48" s="48"/>
      <c r="J48" s="48"/>
    </row>
    <row r="49" spans="9:10" ht="15">
      <c r="I49" s="48"/>
      <c r="J49" s="48"/>
    </row>
    <row r="50" spans="9:10" ht="15">
      <c r="I50" s="48"/>
      <c r="J50" s="48"/>
    </row>
    <row r="51" spans="9:10" ht="15">
      <c r="I51" s="48"/>
      <c r="J51" s="48"/>
    </row>
    <row r="52" spans="9:10" ht="15">
      <c r="I52" s="48"/>
      <c r="J52" s="48"/>
    </row>
    <row r="53" spans="9:10" ht="15">
      <c r="I53" s="48"/>
      <c r="J53" s="48"/>
    </row>
    <row r="54" spans="9:10" ht="15">
      <c r="I54" s="48"/>
      <c r="J54" s="48"/>
    </row>
    <row r="55" spans="9:10" ht="15">
      <c r="I55" s="48"/>
      <c r="J55" s="48"/>
    </row>
    <row r="56" spans="9:10" ht="15">
      <c r="I56" s="48"/>
      <c r="J56" s="48"/>
    </row>
    <row r="57" spans="9:10" ht="15">
      <c r="I57" s="48"/>
      <c r="J57" s="48"/>
    </row>
    <row r="58" spans="9:10" ht="15">
      <c r="I58" s="48"/>
      <c r="J58" s="48"/>
    </row>
    <row r="59" spans="9:10" ht="15">
      <c r="I59" s="48"/>
      <c r="J59" s="48"/>
    </row>
    <row r="60" spans="9:10" ht="15">
      <c r="I60" s="48"/>
      <c r="J60" s="48"/>
    </row>
    <row r="61" spans="9:10" ht="15">
      <c r="I61" s="48"/>
      <c r="J61" s="48"/>
    </row>
    <row r="62" spans="9:10" ht="15">
      <c r="I62" s="48"/>
      <c r="J62" s="48"/>
    </row>
    <row r="63" spans="9:10" ht="15">
      <c r="I63" s="48"/>
      <c r="J63" s="48"/>
    </row>
    <row r="64" spans="9:10" ht="15">
      <c r="I64" s="48"/>
      <c r="J64" s="48"/>
    </row>
    <row r="65" spans="9:10" ht="15">
      <c r="I65" s="48"/>
      <c r="J65" s="48"/>
    </row>
    <row r="66" spans="9:10" ht="15">
      <c r="I66" s="48"/>
      <c r="J66" s="48"/>
    </row>
    <row r="67" spans="9:10" ht="15">
      <c r="I67" s="48"/>
      <c r="J67" s="48"/>
    </row>
    <row r="68" spans="9:10" ht="15">
      <c r="I68" s="48"/>
      <c r="J68" s="48"/>
    </row>
    <row r="69" spans="9:10" ht="15">
      <c r="I69" s="48"/>
      <c r="J69" s="48"/>
    </row>
    <row r="70" spans="9:10" ht="15">
      <c r="I70" s="48"/>
      <c r="J70" s="48"/>
    </row>
    <row r="71" spans="9:10" ht="15">
      <c r="I71" s="48"/>
      <c r="J71" s="48"/>
    </row>
    <row r="72" spans="9:10" ht="15">
      <c r="I72" s="48"/>
      <c r="J72" s="48"/>
    </row>
    <row r="73" spans="9:10" ht="15">
      <c r="I73" s="48"/>
      <c r="J73" s="48"/>
    </row>
    <row r="74" spans="9:10" ht="15">
      <c r="I74" s="48"/>
      <c r="J74" s="48"/>
    </row>
    <row r="75" spans="9:10" ht="15">
      <c r="I75" s="48"/>
      <c r="J75" s="48"/>
    </row>
    <row r="76" spans="9:10" ht="15">
      <c r="I76" s="48"/>
      <c r="J76" s="48"/>
    </row>
    <row r="77" spans="9:10" ht="15">
      <c r="I77" s="48"/>
      <c r="J77" s="48"/>
    </row>
    <row r="78" spans="9:10" ht="15">
      <c r="I78" s="48"/>
      <c r="J78" s="48"/>
    </row>
    <row r="79" spans="9:10" ht="15">
      <c r="I79" s="48"/>
      <c r="J79" s="48"/>
    </row>
    <row r="80" spans="9:10" ht="15">
      <c r="I80" s="48"/>
      <c r="J80" s="48"/>
    </row>
    <row r="81" spans="9:10" ht="15">
      <c r="I81" s="48"/>
      <c r="J81" s="48"/>
    </row>
    <row r="82" spans="9:10" ht="15">
      <c r="I82" s="48"/>
      <c r="J82" s="48"/>
    </row>
    <row r="83" spans="9:10" ht="15">
      <c r="I83" s="48"/>
      <c r="J83" s="48"/>
    </row>
    <row r="84" spans="9:10" ht="15">
      <c r="I84" s="48"/>
      <c r="J84" s="48"/>
    </row>
    <row r="85" spans="9:10" ht="15">
      <c r="I85" s="48"/>
      <c r="J85" s="48"/>
    </row>
    <row r="86" spans="9:10" ht="15">
      <c r="I86" s="48"/>
      <c r="J86" s="48"/>
    </row>
    <row r="87" spans="9:10" ht="15">
      <c r="I87" s="48"/>
      <c r="J87" s="48"/>
    </row>
    <row r="88" spans="9:10" ht="15">
      <c r="I88" s="48"/>
      <c r="J88" s="48"/>
    </row>
    <row r="89" spans="9:10" ht="15">
      <c r="I89" s="48"/>
      <c r="J89" s="48"/>
    </row>
    <row r="90" spans="9:10" ht="15">
      <c r="I90" s="48"/>
      <c r="J90" s="48"/>
    </row>
    <row r="91" spans="9:10" ht="15">
      <c r="I91" s="48"/>
      <c r="J91" s="48"/>
    </row>
    <row r="92" spans="9:10" ht="15">
      <c r="I92" s="48"/>
      <c r="J92" s="48"/>
    </row>
    <row r="93" spans="9:10" ht="15">
      <c r="I93" s="48"/>
      <c r="J93" s="48"/>
    </row>
    <row r="94" spans="9:10" ht="15">
      <c r="I94" s="48"/>
      <c r="J94" s="48"/>
    </row>
    <row r="95" spans="9:10" ht="15">
      <c r="I95" s="48"/>
      <c r="J95" s="48"/>
    </row>
    <row r="96" spans="9:10" ht="15">
      <c r="I96" s="48"/>
      <c r="J96" s="48"/>
    </row>
    <row r="97" spans="9:10" ht="15">
      <c r="I97" s="48"/>
      <c r="J97" s="48"/>
    </row>
    <row r="98" spans="9:10" ht="15">
      <c r="I98" s="48"/>
      <c r="J98" s="48"/>
    </row>
    <row r="99" spans="9:10" ht="15">
      <c r="I99" s="48"/>
      <c r="J99" s="48"/>
    </row>
    <row r="100" spans="9:10" ht="15">
      <c r="I100" s="48"/>
      <c r="J100" s="48"/>
    </row>
    <row r="101" spans="9:10" ht="15">
      <c r="I101" s="48"/>
      <c r="J101" s="48"/>
    </row>
    <row r="102" spans="9:10" ht="15">
      <c r="I102" s="48"/>
      <c r="J102" s="48"/>
    </row>
  </sheetData>
  <sheetProtection/>
  <mergeCells count="31">
    <mergeCell ref="B1:J2"/>
    <mergeCell ref="C3:J3"/>
    <mergeCell ref="B4:C4"/>
    <mergeCell ref="E4:J4"/>
    <mergeCell ref="E5:F5"/>
    <mergeCell ref="G5:H5"/>
    <mergeCell ref="I5:I8"/>
    <mergeCell ref="J5:J8"/>
    <mergeCell ref="E6:G6"/>
    <mergeCell ref="E7:G7"/>
    <mergeCell ref="E8:G8"/>
    <mergeCell ref="E9:E10"/>
    <mergeCell ref="F9:F10"/>
    <mergeCell ref="G9:G10"/>
    <mergeCell ref="H9:H10"/>
    <mergeCell ref="I9:I10"/>
    <mergeCell ref="J9:J10"/>
    <mergeCell ref="B10:B13"/>
    <mergeCell ref="C10:C13"/>
    <mergeCell ref="B15:C15"/>
    <mergeCell ref="E15:J15"/>
    <mergeCell ref="E16:F16"/>
    <mergeCell ref="E23:F23"/>
    <mergeCell ref="E24:F24"/>
    <mergeCell ref="B28:C28"/>
    <mergeCell ref="E17:F17"/>
    <mergeCell ref="E18:F18"/>
    <mergeCell ref="E19:F19"/>
    <mergeCell ref="E20:F20"/>
    <mergeCell ref="E21:F21"/>
    <mergeCell ref="E22:F22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60.7109375" style="0" customWidth="1"/>
    <col min="2" max="2" width="26.57421875" style="0" customWidth="1"/>
    <col min="3" max="3" width="22.8515625" style="0" customWidth="1"/>
    <col min="4" max="4" width="14.421875" style="0" customWidth="1"/>
    <col min="5" max="6" width="12.140625" style="0" customWidth="1"/>
    <col min="7" max="23" width="0" style="0" hidden="1" customWidth="1"/>
  </cols>
  <sheetData>
    <row r="1" ht="15">
      <c r="A1" s="50" t="s">
        <v>58</v>
      </c>
    </row>
    <row r="2" spans="1:23" ht="57">
      <c r="A2" s="51" t="s">
        <v>59</v>
      </c>
      <c r="B2" s="52" t="str">
        <f>'[1]5.1.'!D74</f>
        <v>Сумська область, м. Охтирка, повулок Спартака, 2а.  </v>
      </c>
      <c r="C2" s="52" t="str">
        <f>'[1]5.1.'!E74</f>
        <v>Уповноважений на зберігання НДУ, м. Київ, вул. Нижній Вал,17/8</v>
      </c>
      <c r="D2" s="52" t="str">
        <f>'[1]5.1.'!F74</f>
        <v>Уповноважений на зберігання НДУ, м. Київ, вул. Нижній Вал,17/8</v>
      </c>
      <c r="E2" s="52" t="str">
        <f>'[1]5.1.'!G74</f>
        <v>Уповноважений на зберігання НДУ, м. Київ, вул. Нижній Вал,17/8</v>
      </c>
      <c r="F2" s="52" t="str">
        <f>'[1]5.1.'!H74</f>
        <v>Уповноважений на зберігання НДУ, м. Київ, вул. Нижній Вал,17/8</v>
      </c>
      <c r="G2" s="52">
        <f>'[1]5.1.'!I74</f>
        <v>0</v>
      </c>
      <c r="H2" s="52">
        <f>'[1]5.1.'!J74</f>
        <v>0</v>
      </c>
      <c r="I2" s="52">
        <f>'[1]5.1.'!K74</f>
        <v>0</v>
      </c>
      <c r="J2" s="52">
        <f>'[1]5.1.'!L74</f>
        <v>0</v>
      </c>
      <c r="K2" s="52">
        <f>'[1]5.1.'!M74</f>
        <v>0</v>
      </c>
      <c r="L2" s="52">
        <f>'[1]5.1.'!N74</f>
        <v>0</v>
      </c>
      <c r="M2" s="52">
        <f>'[1]5.1.'!O74</f>
        <v>0</v>
      </c>
      <c r="N2" s="52">
        <f>'[1]5.1.'!P74</f>
        <v>0</v>
      </c>
      <c r="O2" s="52">
        <f>'[1]5.1.'!Q74</f>
        <v>0</v>
      </c>
      <c r="P2" s="52">
        <f>'[1]5.1.'!R74</f>
        <v>0</v>
      </c>
      <c r="Q2" s="52">
        <f>'[1]5.1.'!S74</f>
        <v>0</v>
      </c>
      <c r="R2" s="52">
        <f>'[1]5.1.'!L74</f>
        <v>0</v>
      </c>
      <c r="S2" s="52">
        <f>'[1]5.1.'!M74</f>
        <v>0</v>
      </c>
      <c r="T2" s="52">
        <f>'[1]5.1.'!N74</f>
        <v>0</v>
      </c>
      <c r="U2" s="52">
        <f>'[1]5.1.'!O74</f>
        <v>0</v>
      </c>
      <c r="V2" s="52">
        <f>'[1]5.1.'!P74</f>
        <v>0</v>
      </c>
      <c r="W2" s="52">
        <f>'[1]5.1.'!Q74</f>
        <v>0</v>
      </c>
    </row>
    <row r="3" spans="1:23" ht="15">
      <c r="A3" s="53" t="s">
        <v>60</v>
      </c>
      <c r="B3" s="54">
        <f>'[1]5.1.'!D75</f>
        <v>2075450</v>
      </c>
      <c r="C3" s="54">
        <f>'[1]5.1.'!E75</f>
        <v>418815</v>
      </c>
      <c r="D3" s="54">
        <f>'[1]5.1.'!F75</f>
        <v>1549369.2</v>
      </c>
      <c r="E3" s="54">
        <f>'[1]5.1.'!G75</f>
        <v>5000000</v>
      </c>
      <c r="F3" s="55">
        <f>'[1]5.1.'!H75</f>
        <v>8598320</v>
      </c>
      <c r="G3" s="55">
        <f>'[1]5.1.'!I75</f>
        <v>0</v>
      </c>
      <c r="H3" s="55">
        <f>'[1]5.1.'!J75</f>
        <v>0</v>
      </c>
      <c r="I3" s="55">
        <f>'[1]5.1.'!K75</f>
        <v>0</v>
      </c>
      <c r="J3" s="55">
        <f>'[1]5.1.'!L75</f>
        <v>0</v>
      </c>
      <c r="K3" s="55">
        <f>'[1]5.1.'!M75</f>
        <v>0</v>
      </c>
      <c r="L3" s="55">
        <f>'[1]5.1.'!N75</f>
        <v>0</v>
      </c>
      <c r="M3" s="55">
        <f>'[1]5.1.'!O75</f>
        <v>0</v>
      </c>
      <c r="N3" s="55">
        <f>'[1]5.1.'!P75</f>
        <v>0</v>
      </c>
      <c r="O3" s="55">
        <f>'[1]5.1.'!Q75</f>
        <v>0</v>
      </c>
      <c r="P3" s="55">
        <f>'[1]5.1.'!R75</f>
        <v>0</v>
      </c>
      <c r="Q3" s="55">
        <f>'[1]5.1.'!S75</f>
        <v>0</v>
      </c>
      <c r="R3" s="55">
        <f>'[1]5.1.'!L75</f>
        <v>0</v>
      </c>
      <c r="S3" s="55">
        <f>'[1]5.1.'!M75</f>
        <v>0</v>
      </c>
      <c r="T3" s="55">
        <f>'[1]5.1.'!N75</f>
        <v>0</v>
      </c>
      <c r="U3" s="55">
        <f>'[1]5.1.'!O75</f>
        <v>0</v>
      </c>
      <c r="V3" s="55">
        <f>'[1]5.1.'!P75</f>
        <v>0</v>
      </c>
      <c r="W3" s="55">
        <f>'[1]5.1.'!Q75</f>
        <v>0</v>
      </c>
    </row>
    <row r="4" spans="1:23" ht="15">
      <c r="A4" s="53" t="s">
        <v>61</v>
      </c>
      <c r="B4" s="56" t="str">
        <f>IF('[1]5.1.'!D76=0," ",'[1]5.1.'!D76)</f>
        <v>-</v>
      </c>
      <c r="C4" s="56" t="str">
        <f>IF('[1]5.1.'!E76=0," ",'[1]5.1.'!E76)</f>
        <v>-</v>
      </c>
      <c r="D4" s="56">
        <f>IF('[1]5.1.'!F76=0," ",'[1]5.1.'!F76)</f>
        <v>42216</v>
      </c>
      <c r="E4" s="56" t="str">
        <f>IF('[1]5.1.'!G76=0," ",'[1]5.1.'!G76)</f>
        <v>-</v>
      </c>
      <c r="F4" s="56">
        <f>IF('[1]5.1.'!H76=0," ",'[1]5.1.'!H76)</f>
        <v>42034</v>
      </c>
      <c r="G4" s="56" t="str">
        <f>IF('[1]5.1.'!I76=0," ",'[1]5.1.'!I76)</f>
        <v> </v>
      </c>
      <c r="H4" s="56" t="str">
        <f>IF('[1]5.1.'!J76=0," ",'[1]5.1.'!J76)</f>
        <v> </v>
      </c>
      <c r="I4" s="56" t="str">
        <f>IF('[1]5.1.'!K76=0," ",'[1]5.1.'!K76)</f>
        <v> </v>
      </c>
      <c r="J4" s="56" t="str">
        <f>IF('[1]5.1.'!L76=0," ",'[1]5.1.'!L76)</f>
        <v> </v>
      </c>
      <c r="K4" s="56" t="str">
        <f>IF('[1]5.1.'!M76=0," ",'[1]5.1.'!M76)</f>
        <v> </v>
      </c>
      <c r="L4" s="56" t="str">
        <f>IF('[1]5.1.'!N76=0," ",'[1]5.1.'!N76)</f>
        <v> </v>
      </c>
      <c r="M4" s="56" t="str">
        <f>IF('[1]5.1.'!O76=0," ",'[1]5.1.'!O76)</f>
        <v> </v>
      </c>
      <c r="N4" s="56" t="str">
        <f>IF('[1]5.1.'!P76=0," ",'[1]5.1.'!P76)</f>
        <v> </v>
      </c>
      <c r="O4" s="56" t="str">
        <f>IF('[1]5.1.'!Q76=0," ",'[1]5.1.'!Q76)</f>
        <v> </v>
      </c>
      <c r="P4" s="56" t="str">
        <f>IF('[1]5.1.'!R76=0," ",'[1]5.1.'!R76)</f>
        <v> </v>
      </c>
      <c r="Q4" s="56" t="str">
        <f>IF('[1]5.1.'!S76=0," ",'[1]5.1.'!S76)</f>
        <v> </v>
      </c>
      <c r="R4" s="56" t="str">
        <f>IF('[1]5.1.'!L76=0," ",'[1]5.1.'!L76)</f>
        <v> </v>
      </c>
      <c r="S4" s="56" t="str">
        <f>IF('[1]5.1.'!M76=0," ",'[1]5.1.'!M76)</f>
        <v> </v>
      </c>
      <c r="T4" s="56" t="str">
        <f>IF('[1]5.1.'!N76=0," ",'[1]5.1.'!N76)</f>
        <v> </v>
      </c>
      <c r="U4" s="56" t="str">
        <f>IF('[1]5.1.'!O76=0," ",'[1]5.1.'!O76)</f>
        <v> </v>
      </c>
      <c r="V4" s="56" t="str">
        <f>IF('[1]5.1.'!P76=0," ",'[1]5.1.'!P76)</f>
        <v> </v>
      </c>
      <c r="W4" s="56" t="str">
        <f>IF('[1]5.1.'!Q76=0," ",'[1]5.1.'!Q76)</f>
        <v> </v>
      </c>
    </row>
    <row r="5" spans="1:23" ht="15">
      <c r="A5" s="53" t="s">
        <v>62</v>
      </c>
      <c r="B5" s="55" t="str">
        <f>'[1]5.1.'!D77</f>
        <v>-</v>
      </c>
      <c r="C5" s="55" t="str">
        <f>'[1]5.1.'!E77</f>
        <v>-</v>
      </c>
      <c r="D5" s="55">
        <f>'[1]5.1.'!F77</f>
        <v>1548360.2</v>
      </c>
      <c r="E5" s="55" t="str">
        <f>'[1]5.1.'!G77</f>
        <v>-</v>
      </c>
      <c r="F5" s="54">
        <f>'[1]5.1.'!H77</f>
        <v>8621685</v>
      </c>
      <c r="G5" s="55">
        <f>'[1]5.1.'!I77</f>
        <v>0</v>
      </c>
      <c r="H5" s="55">
        <f>'[1]5.1.'!J77</f>
        <v>0</v>
      </c>
      <c r="I5" s="55">
        <f>'[1]5.1.'!K77</f>
        <v>0</v>
      </c>
      <c r="J5" s="55">
        <f>'[1]5.1.'!L77</f>
        <v>0</v>
      </c>
      <c r="K5" s="55">
        <f>'[1]5.1.'!M77</f>
        <v>0</v>
      </c>
      <c r="L5" s="55">
        <f>'[1]5.1.'!N77</f>
        <v>0</v>
      </c>
      <c r="M5" s="55">
        <f>'[1]5.1.'!O77</f>
        <v>0</v>
      </c>
      <c r="N5" s="55">
        <f>'[1]5.1.'!P77</f>
        <v>0</v>
      </c>
      <c r="O5" s="55">
        <f>'[1]5.1.'!Q77</f>
        <v>0</v>
      </c>
      <c r="P5" s="55">
        <f>'[1]5.1.'!R77</f>
        <v>0</v>
      </c>
      <c r="Q5" s="55">
        <f>'[1]5.1.'!S77</f>
        <v>0</v>
      </c>
      <c r="R5" s="55">
        <f>'[1]5.1.'!L77</f>
        <v>0</v>
      </c>
      <c r="S5" s="55">
        <f>'[1]5.1.'!M77</f>
        <v>0</v>
      </c>
      <c r="T5" s="55">
        <f>'[1]5.1.'!N77</f>
        <v>0</v>
      </c>
      <c r="U5" s="55">
        <f>'[1]5.1.'!O77</f>
        <v>0</v>
      </c>
      <c r="V5" s="55">
        <f>'[1]5.1.'!P77</f>
        <v>0</v>
      </c>
      <c r="W5" s="55">
        <f>'[1]5.1.'!Q77</f>
        <v>0</v>
      </c>
    </row>
    <row r="6" spans="1:23" ht="22.5">
      <c r="A6" s="53" t="s">
        <v>63</v>
      </c>
      <c r="B6" s="52" t="str">
        <f>'[1]5.1.'!D79</f>
        <v>нерухомість</v>
      </c>
      <c r="C6" s="52" t="str">
        <f>'[1]5.1.'!E79</f>
        <v>цінні папери</v>
      </c>
      <c r="D6" s="52" t="str">
        <f>'[1]5.1.'!F79</f>
        <v>цінні папери</v>
      </c>
      <c r="E6" s="52" t="str">
        <f>'[1]5.1.'!G79</f>
        <v>цінні папери</v>
      </c>
      <c r="F6" s="52" t="str">
        <f>'[1]5.1.'!H79</f>
        <v>цінні папери</v>
      </c>
      <c r="G6" s="52">
        <f>'[1]5.1.'!I79</f>
        <v>0</v>
      </c>
      <c r="H6" s="52">
        <f>'[1]5.1.'!J79</f>
        <v>0</v>
      </c>
      <c r="I6" s="52">
        <f>'[1]5.1.'!K79</f>
        <v>0</v>
      </c>
      <c r="J6" s="52">
        <f>'[1]5.1.'!L79</f>
        <v>0</v>
      </c>
      <c r="K6" s="52">
        <f>'[1]5.1.'!M79</f>
        <v>0</v>
      </c>
      <c r="L6" s="52">
        <f>'[1]5.1.'!N79</f>
        <v>0</v>
      </c>
      <c r="M6" s="52">
        <f>'[1]5.1.'!O79</f>
        <v>0</v>
      </c>
      <c r="N6" s="52">
        <f>'[1]5.1.'!P79</f>
        <v>0</v>
      </c>
      <c r="O6" s="52">
        <f>'[1]5.1.'!Q79</f>
        <v>0</v>
      </c>
      <c r="P6" s="52">
        <f>'[1]5.1.'!R79</f>
        <v>0</v>
      </c>
      <c r="Q6" s="52">
        <f>'[1]5.1.'!S79</f>
        <v>0</v>
      </c>
      <c r="R6" s="52">
        <f>'[1]5.1.'!L79</f>
        <v>0</v>
      </c>
      <c r="S6" s="52">
        <f>'[1]5.1.'!M79</f>
        <v>0</v>
      </c>
      <c r="T6" s="52">
        <f>'[1]5.1.'!N79</f>
        <v>0</v>
      </c>
      <c r="U6" s="52">
        <f>'[1]5.1.'!O79</f>
        <v>0</v>
      </c>
      <c r="V6" s="52">
        <f>'[1]5.1.'!P79</f>
        <v>0</v>
      </c>
      <c r="W6" s="52">
        <f>'[1]5.1.'!Q79</f>
        <v>0</v>
      </c>
    </row>
    <row r="7" spans="1:23" s="58" customFormat="1" ht="79.5">
      <c r="A7" s="57" t="s">
        <v>64</v>
      </c>
      <c r="B7" s="52" t="str">
        <f>'[1]5.1.'!D80</f>
        <v>Нежитлові будівлі та споруди бази хімпродукції - склад міндобрив з прибудовою, зазн.літ.Аа, залізнична колія та площадка для розвантаження мінеральних добрив № 1 довжиною 199 м, огорожа № 3</v>
      </c>
      <c r="C7" s="52" t="str">
        <f>'[1]5.1.'!E80</f>
        <v>недержавні цінні папери емітенту ПАТ "Профінанс" (ЄДРПОУ 37249988)</v>
      </c>
      <c r="D7" s="52" t="str">
        <f>'[1]5.1.'!F80</f>
        <v>недержавні цінні папери емітенту ПАТ "Актив Трейд" (ЄДРПОУ 30468826)</v>
      </c>
      <c r="E7" s="52" t="str">
        <f>'[1]5.1.'!G80</f>
        <v>недержавні цінні папери емітенту ПАТ "Сіам Капітал" (код ЄДРПОУ 35723951)</v>
      </c>
      <c r="F7" s="52" t="str">
        <f>'[1]5.1.'!H80</f>
        <v>недержавні цінні папери ПАТ "Профінанс" (ЄДРПОУ 37249988)</v>
      </c>
      <c r="G7" s="52">
        <f>'[1]5.1.'!I80</f>
        <v>0</v>
      </c>
      <c r="H7" s="52">
        <f>'[1]5.1.'!J80</f>
        <v>0</v>
      </c>
      <c r="I7" s="52">
        <f>'[1]5.1.'!K80</f>
        <v>0</v>
      </c>
      <c r="J7" s="52">
        <f>'[1]5.1.'!L80</f>
        <v>0</v>
      </c>
      <c r="K7" s="52">
        <f>'[1]5.1.'!M80</f>
        <v>0</v>
      </c>
      <c r="L7" s="52">
        <f>'[1]5.1.'!N80</f>
        <v>0</v>
      </c>
      <c r="M7" s="52">
        <f>'[1]5.1.'!O80</f>
        <v>0</v>
      </c>
      <c r="N7" s="52">
        <f>'[1]5.1.'!P80</f>
        <v>0</v>
      </c>
      <c r="O7" s="52">
        <f>'[1]5.1.'!Q80</f>
        <v>0</v>
      </c>
      <c r="P7" s="52">
        <f>'[1]5.1.'!R80</f>
        <v>0</v>
      </c>
      <c r="Q7" s="52">
        <f>'[1]5.1.'!S80</f>
        <v>0</v>
      </c>
      <c r="R7" s="52">
        <f>'[1]5.1.'!L80</f>
        <v>0</v>
      </c>
      <c r="S7" s="52">
        <f>'[1]5.1.'!M80</f>
        <v>0</v>
      </c>
      <c r="T7" s="52">
        <f>'[1]5.1.'!N80</f>
        <v>0</v>
      </c>
      <c r="U7" s="52">
        <f>'[1]5.1.'!O80</f>
        <v>0</v>
      </c>
      <c r="V7" s="52">
        <f>'[1]5.1.'!P80</f>
        <v>0</v>
      </c>
      <c r="W7" s="52">
        <f>'[1]5.1.'!Q80</f>
        <v>0</v>
      </c>
    </row>
    <row r="8" spans="1:23" ht="33.75">
      <c r="A8" s="57" t="s">
        <v>65</v>
      </c>
      <c r="B8" s="52" t="str">
        <f>'[1]5.1.'!D81</f>
        <v>так</v>
      </c>
      <c r="C8" s="52" t="str">
        <f>'[1]5.1.'!E81</f>
        <v>так</v>
      </c>
      <c r="D8" s="52" t="str">
        <f>'[1]5.1.'!F81</f>
        <v>так</v>
      </c>
      <c r="E8" s="52" t="str">
        <f>'[1]5.1.'!G81</f>
        <v>так</v>
      </c>
      <c r="F8" s="52" t="str">
        <f>'[1]5.1.'!H81</f>
        <v>так</v>
      </c>
      <c r="G8" s="52">
        <f>'[1]5.1.'!I81</f>
        <v>0</v>
      </c>
      <c r="H8" s="52">
        <f>'[1]5.1.'!J81</f>
        <v>0</v>
      </c>
      <c r="I8" s="52">
        <f>'[1]5.1.'!K81</f>
        <v>0</v>
      </c>
      <c r="J8" s="52">
        <f>'[1]5.1.'!L81</f>
        <v>0</v>
      </c>
      <c r="K8" s="52">
        <f>'[1]5.1.'!M81</f>
        <v>0</v>
      </c>
      <c r="L8" s="52">
        <f>'[1]5.1.'!N81</f>
        <v>0</v>
      </c>
      <c r="M8" s="52">
        <f>'[1]5.1.'!O81</f>
        <v>0</v>
      </c>
      <c r="N8" s="52">
        <f>'[1]5.1.'!P81</f>
        <v>0</v>
      </c>
      <c r="O8" s="52">
        <f>'[1]5.1.'!Q81</f>
        <v>0</v>
      </c>
      <c r="P8" s="52">
        <f>'[1]5.1.'!R81</f>
        <v>0</v>
      </c>
      <c r="Q8" s="52">
        <f>'[1]5.1.'!S81</f>
        <v>0</v>
      </c>
      <c r="R8" s="52">
        <f>'[1]5.1.'!L81</f>
        <v>0</v>
      </c>
      <c r="S8" s="52">
        <f>'[1]5.1.'!M81</f>
        <v>0</v>
      </c>
      <c r="T8" s="52">
        <f>'[1]5.1.'!N81</f>
        <v>0</v>
      </c>
      <c r="U8" s="52">
        <f>'[1]5.1.'!O81</f>
        <v>0</v>
      </c>
      <c r="V8" s="52">
        <f>'[1]5.1.'!P81</f>
        <v>0</v>
      </c>
      <c r="W8" s="52">
        <f>'[1]5.1.'!Q81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63.8515625" style="0" customWidth="1"/>
  </cols>
  <sheetData>
    <row r="1" ht="15">
      <c r="A1" s="59" t="s">
        <v>66</v>
      </c>
    </row>
    <row r="2" spans="1:24" ht="22.5">
      <c r="A2" s="53" t="s">
        <v>67</v>
      </c>
      <c r="B2" s="60" t="str">
        <f>'[1]5.1.'!D185</f>
        <v>-</v>
      </c>
      <c r="C2" s="60" t="s">
        <v>68</v>
      </c>
      <c r="D2" s="60" t="e">
        <f>'[1]5.1.'!#REF!</f>
        <v>#REF!</v>
      </c>
      <c r="E2" s="60" t="e">
        <f>'[1]5.1.'!#REF!</f>
        <v>#REF!</v>
      </c>
      <c r="F2" s="60" t="e">
        <f>'[1]5.1.'!#REF!</f>
        <v>#REF!</v>
      </c>
      <c r="G2" s="60" t="e">
        <f>'[1]5.1.'!#REF!</f>
        <v>#REF!</v>
      </c>
      <c r="H2" s="60" t="e">
        <f>'[1]5.1.'!#REF!</f>
        <v>#REF!</v>
      </c>
      <c r="I2" s="60" t="e">
        <f>'[1]5.1.'!#REF!</f>
        <v>#REF!</v>
      </c>
      <c r="J2" s="60" t="e">
        <f>'[1]5.1.'!#REF!</f>
        <v>#REF!</v>
      </c>
      <c r="K2" s="60">
        <f>'[1]5.1.'!E185</f>
        <v>0</v>
      </c>
      <c r="L2" s="60">
        <f>'[1]5.1.'!F185</f>
        <v>0</v>
      </c>
      <c r="M2" s="60">
        <f>'[1]5.1.'!G185</f>
        <v>0</v>
      </c>
      <c r="N2" s="60">
        <f>'[1]5.1.'!H185</f>
        <v>0</v>
      </c>
      <c r="O2" s="60">
        <f>'[1]5.1.'!I185</f>
        <v>0</v>
      </c>
      <c r="P2" s="60">
        <f>'[1]5.1.'!J185</f>
        <v>0</v>
      </c>
      <c r="Q2" s="60">
        <f>'[1]5.1.'!K185</f>
        <v>0</v>
      </c>
      <c r="R2" s="60">
        <f>'[1]5.1.'!L185</f>
        <v>0</v>
      </c>
      <c r="S2" s="60">
        <f>'[1]5.1.'!M185</f>
        <v>0</v>
      </c>
      <c r="T2" s="60">
        <f>'[1]5.1.'!N185</f>
        <v>0</v>
      </c>
      <c r="U2" s="60">
        <f>'[1]5.1.'!O185</f>
        <v>0</v>
      </c>
      <c r="V2" s="60">
        <f>'[1]5.1.'!P185</f>
        <v>0</v>
      </c>
      <c r="W2" s="60">
        <f>'[1]5.1.'!Q185</f>
        <v>0</v>
      </c>
      <c r="X2" s="60">
        <f>'[1]5.1.'!R185</f>
        <v>0</v>
      </c>
    </row>
    <row r="3" spans="1:24" s="58" customFormat="1" ht="15">
      <c r="A3" s="61" t="s">
        <v>69</v>
      </c>
      <c r="B3" s="52" t="str">
        <f>'[1]5.1.'!D186</f>
        <v>-</v>
      </c>
      <c r="C3" s="52" t="e">
        <f>'[1]5.1.'!#REF!</f>
        <v>#REF!</v>
      </c>
      <c r="D3" s="52" t="e">
        <f>'[1]5.1.'!#REF!</f>
        <v>#REF!</v>
      </c>
      <c r="E3" s="52" t="e">
        <f>'[1]5.1.'!#REF!</f>
        <v>#REF!</v>
      </c>
      <c r="F3" s="52" t="e">
        <f>'[1]5.1.'!#REF!</f>
        <v>#REF!</v>
      </c>
      <c r="G3" s="52" t="e">
        <f>'[1]5.1.'!#REF!</f>
        <v>#REF!</v>
      </c>
      <c r="H3" s="52" t="e">
        <f>'[1]5.1.'!#REF!</f>
        <v>#REF!</v>
      </c>
      <c r="I3" s="52" t="e">
        <f>'[1]5.1.'!#REF!</f>
        <v>#REF!</v>
      </c>
      <c r="J3" s="52" t="e">
        <f>'[1]5.1.'!#REF!</f>
        <v>#REF!</v>
      </c>
      <c r="K3" s="52">
        <f>'[1]5.1.'!E186</f>
        <v>0</v>
      </c>
      <c r="L3" s="52">
        <f>'[1]5.1.'!F186</f>
        <v>0</v>
      </c>
      <c r="M3" s="52">
        <f>'[1]5.1.'!G186</f>
        <v>0</v>
      </c>
      <c r="N3" s="52">
        <f>'[1]5.1.'!H186</f>
        <v>0</v>
      </c>
      <c r="O3" s="52">
        <f>'[1]5.1.'!I186</f>
        <v>0</v>
      </c>
      <c r="P3" s="52">
        <f>'[1]5.1.'!J186</f>
        <v>0</v>
      </c>
      <c r="Q3" s="52">
        <f>'[1]5.1.'!K186</f>
        <v>0</v>
      </c>
      <c r="R3" s="52">
        <f>'[1]5.1.'!L186</f>
        <v>0</v>
      </c>
      <c r="S3" s="52">
        <f>'[1]5.1.'!M186</f>
        <v>0</v>
      </c>
      <c r="T3" s="52">
        <f>'[1]5.1.'!N186</f>
        <v>0</v>
      </c>
      <c r="U3" s="52">
        <f>'[1]5.1.'!O186</f>
        <v>0</v>
      </c>
      <c r="V3" s="52">
        <f>'[1]5.1.'!P186</f>
        <v>0</v>
      </c>
      <c r="W3" s="52">
        <f>'[1]5.1.'!Q186</f>
        <v>0</v>
      </c>
      <c r="X3" s="52">
        <f>'[1]5.1.'!R186</f>
        <v>0</v>
      </c>
    </row>
    <row r="4" spans="1:24" ht="15">
      <c r="A4" s="61" t="s">
        <v>70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EMBK06</cp:lastModifiedBy>
  <dcterms:created xsi:type="dcterms:W3CDTF">2018-03-14T09:47:58Z</dcterms:created>
  <dcterms:modified xsi:type="dcterms:W3CDTF">2018-05-30T10:23:51Z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